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d.docs.live.net/98830a3929a83239/0000 WEB GÜDEK KİTAP/"/>
    </mc:Choice>
  </mc:AlternateContent>
  <xr:revisionPtr revIDLastSave="1" documentId="8_{F5F0A091-865C-4573-8FA5-534BFE140331}" xr6:coauthVersionLast="47" xr6:coauthVersionMax="47" xr10:uidLastSave="{CBBC1DE8-BD62-4847-BB8D-9DE81EE256EA}"/>
  <bookViews>
    <workbookView xWindow="-120" yWindow="-120" windowWidth="20730" windowHeight="11160" firstSheet="6" activeTab="11" xr2:uid="{F50911C5-FD7F-4677-B43B-B64F95F99136}"/>
  </bookViews>
  <sheets>
    <sheet name="Görsel 9A-1" sheetId="22" r:id="rId1"/>
    <sheet name="Görsel 9A-2" sheetId="11" r:id="rId2"/>
    <sheet name="Görsel 9A-3" sheetId="14" r:id="rId3"/>
    <sheet name="Görsel 9A-4" sheetId="9" r:id="rId4"/>
    <sheet name="Görsel 9A-5" sheetId="15" r:id="rId5"/>
    <sheet name="Görsel 9A-6" sheetId="10" r:id="rId6"/>
    <sheet name="Görsel 9A-7" sheetId="16" r:id="rId7"/>
    <sheet name="Görsel 9A-8" sheetId="4" r:id="rId8"/>
    <sheet name="Görsel 9A-9" sheetId="17" r:id="rId9"/>
    <sheet name="Görsel 9A-10-11" sheetId="20" r:id="rId10"/>
    <sheet name="Görsel 9A-12-13" sheetId="21" r:id="rId11"/>
    <sheet name="Görsel 9A-14" sheetId="8" r:id="rId1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14" l="1"/>
  <c r="N20" i="14"/>
  <c r="J26" i="22"/>
  <c r="H26" i="22"/>
  <c r="F26" i="22"/>
  <c r="D26" i="22"/>
  <c r="K25" i="22"/>
  <c r="N25" i="22"/>
  <c r="K24" i="22"/>
  <c r="N24" i="22"/>
  <c r="K23" i="22"/>
  <c r="N23" i="22"/>
  <c r="K22" i="22"/>
  <c r="N22" i="22"/>
  <c r="K21" i="22"/>
  <c r="N21" i="22"/>
  <c r="K20" i="22"/>
  <c r="N20" i="22"/>
  <c r="K19" i="22"/>
  <c r="N19" i="22"/>
  <c r="K18" i="22"/>
  <c r="N18" i="22"/>
  <c r="K17" i="22"/>
  <c r="N17" i="22"/>
  <c r="K16" i="22"/>
  <c r="N16" i="22"/>
  <c r="K15" i="22"/>
  <c r="N15" i="22"/>
  <c r="K14" i="22"/>
  <c r="N14" i="22"/>
  <c r="K13" i="22"/>
  <c r="N13" i="22"/>
  <c r="K12" i="22"/>
  <c r="N12" i="22"/>
  <c r="K11" i="22"/>
  <c r="E25" i="21"/>
  <c r="D25" i="21"/>
  <c r="C25" i="21"/>
  <c r="E8" i="21"/>
  <c r="D8" i="21"/>
  <c r="C8" i="21"/>
  <c r="D25" i="20"/>
  <c r="C25" i="20"/>
  <c r="E8" i="16"/>
  <c r="D11" i="16"/>
  <c r="E11" i="16"/>
  <c r="D10" i="16"/>
  <c r="E9" i="16"/>
  <c r="D9" i="16"/>
  <c r="D8" i="16"/>
  <c r="D9" i="20"/>
  <c r="C9" i="20"/>
  <c r="P23" i="4"/>
  <c r="P22" i="4"/>
  <c r="O23" i="4"/>
  <c r="P19" i="4"/>
  <c r="I23" i="17"/>
  <c r="I24" i="17"/>
  <c r="O22" i="17"/>
  <c r="E22" i="17"/>
  <c r="O21" i="17"/>
  <c r="E21" i="17"/>
  <c r="G21" i="17"/>
  <c r="O20" i="17"/>
  <c r="E20" i="17"/>
  <c r="O19" i="17"/>
  <c r="E19" i="17"/>
  <c r="O18" i="17"/>
  <c r="E18" i="17"/>
  <c r="F18" i="17"/>
  <c r="O17" i="17"/>
  <c r="E17" i="17"/>
  <c r="F17" i="17"/>
  <c r="O16" i="17"/>
  <c r="E16" i="17"/>
  <c r="O15" i="17"/>
  <c r="E15" i="17"/>
  <c r="O14" i="17"/>
  <c r="E14" i="17"/>
  <c r="F14" i="17"/>
  <c r="O13" i="17"/>
  <c r="E13" i="17"/>
  <c r="F13" i="17"/>
  <c r="O12" i="17"/>
  <c r="E12" i="17"/>
  <c r="O11" i="17"/>
  <c r="P12" i="17"/>
  <c r="E11" i="17"/>
  <c r="O10" i="17"/>
  <c r="E10" i="17"/>
  <c r="F10" i="17"/>
  <c r="O9" i="17"/>
  <c r="E9" i="17"/>
  <c r="F22" i="17"/>
  <c r="O8" i="17"/>
  <c r="J8" i="17"/>
  <c r="J9" i="17"/>
  <c r="E8" i="17"/>
  <c r="O8" i="4"/>
  <c r="I24" i="16"/>
  <c r="I23" i="16"/>
  <c r="E10" i="16"/>
  <c r="K8" i="16"/>
  <c r="J8" i="16"/>
  <c r="J9" i="16"/>
  <c r="K9" i="16"/>
  <c r="F24" i="15"/>
  <c r="E24" i="15"/>
  <c r="D24" i="15"/>
  <c r="C24" i="15"/>
  <c r="G9" i="15"/>
  <c r="I9" i="15"/>
  <c r="I11" i="15"/>
  <c r="G11" i="15"/>
  <c r="G13" i="15"/>
  <c r="I13" i="15"/>
  <c r="G14" i="15"/>
  <c r="I14" i="15"/>
  <c r="G18" i="15"/>
  <c r="I18" i="15"/>
  <c r="G16" i="15"/>
  <c r="I16" i="15"/>
  <c r="G15" i="15"/>
  <c r="I15" i="15"/>
  <c r="G10" i="15"/>
  <c r="I10" i="15"/>
  <c r="G22" i="15"/>
  <c r="I22" i="15"/>
  <c r="G19" i="15"/>
  <c r="I19" i="15"/>
  <c r="I17" i="15"/>
  <c r="G12" i="15"/>
  <c r="I12" i="15"/>
  <c r="G20" i="15"/>
  <c r="I20" i="15"/>
  <c r="G23" i="15"/>
  <c r="I23" i="15"/>
  <c r="G21" i="15"/>
  <c r="G24" i="15"/>
  <c r="K22" i="14"/>
  <c r="N22" i="14"/>
  <c r="J8" i="10"/>
  <c r="J23" i="14"/>
  <c r="H23" i="14"/>
  <c r="F23" i="14"/>
  <c r="D23" i="14"/>
  <c r="K21" i="14"/>
  <c r="N21" i="14"/>
  <c r="K19" i="14"/>
  <c r="N19" i="14"/>
  <c r="K18" i="14"/>
  <c r="N18" i="14"/>
  <c r="K17" i="14"/>
  <c r="N17" i="14"/>
  <c r="K16" i="14"/>
  <c r="N16" i="14"/>
  <c r="K15" i="14"/>
  <c r="N15" i="14"/>
  <c r="K14" i="14"/>
  <c r="N14" i="14"/>
  <c r="K13" i="14"/>
  <c r="N13" i="14"/>
  <c r="K12" i="14"/>
  <c r="N12" i="14"/>
  <c r="K11" i="14"/>
  <c r="N11" i="14"/>
  <c r="K10" i="14"/>
  <c r="N10" i="14"/>
  <c r="K9" i="14"/>
  <c r="K8" i="14"/>
  <c r="N8" i="14"/>
  <c r="K23" i="11"/>
  <c r="N23" i="11"/>
  <c r="K22" i="11"/>
  <c r="N22" i="11"/>
  <c r="K21" i="11"/>
  <c r="N21" i="11"/>
  <c r="K20" i="11"/>
  <c r="N20" i="11"/>
  <c r="K19" i="11"/>
  <c r="K18" i="11"/>
  <c r="N18" i="11"/>
  <c r="K17" i="11"/>
  <c r="N17" i="11"/>
  <c r="K16" i="11"/>
  <c r="N16" i="11"/>
  <c r="K15" i="11"/>
  <c r="N15" i="11"/>
  <c r="K14" i="11"/>
  <c r="N14" i="11"/>
  <c r="K13" i="11"/>
  <c r="N13" i="11"/>
  <c r="K12" i="11"/>
  <c r="N12" i="11"/>
  <c r="K11" i="11"/>
  <c r="N11" i="11"/>
  <c r="K10" i="11"/>
  <c r="N10" i="11"/>
  <c r="K9" i="11"/>
  <c r="D24" i="11"/>
  <c r="J24" i="11"/>
  <c r="H24" i="11"/>
  <c r="F24" i="11"/>
  <c r="N19" i="11"/>
  <c r="I23" i="4"/>
  <c r="I24" i="4"/>
  <c r="O22" i="4"/>
  <c r="E22" i="4"/>
  <c r="O21" i="4"/>
  <c r="E21" i="4"/>
  <c r="O20" i="4"/>
  <c r="E20" i="4"/>
  <c r="O19" i="4"/>
  <c r="E19" i="4"/>
  <c r="O18" i="4"/>
  <c r="E18" i="4"/>
  <c r="O17" i="4"/>
  <c r="E17" i="4"/>
  <c r="O16" i="4"/>
  <c r="E16" i="4"/>
  <c r="O15" i="4"/>
  <c r="E15" i="4"/>
  <c r="O14" i="4"/>
  <c r="E14" i="4"/>
  <c r="O13" i="4"/>
  <c r="E13" i="4"/>
  <c r="O12" i="4"/>
  <c r="E12" i="4"/>
  <c r="O11" i="4"/>
  <c r="E11" i="4"/>
  <c r="O10" i="4"/>
  <c r="E10" i="4"/>
  <c r="O9" i="4"/>
  <c r="P9" i="4"/>
  <c r="E9" i="4"/>
  <c r="J8" i="4"/>
  <c r="K8" i="4"/>
  <c r="E8" i="4"/>
  <c r="B26" i="22"/>
  <c r="B24" i="11"/>
  <c r="K26" i="22"/>
  <c r="N11" i="22"/>
  <c r="N26" i="22"/>
  <c r="D12" i="16"/>
  <c r="F10" i="16"/>
  <c r="K8" i="17"/>
  <c r="P9" i="17"/>
  <c r="G19" i="17"/>
  <c r="G20" i="17"/>
  <c r="G14" i="17"/>
  <c r="G18" i="17"/>
  <c r="G22" i="17"/>
  <c r="F12" i="17"/>
  <c r="G13" i="17"/>
  <c r="F16" i="17"/>
  <c r="G17" i="17"/>
  <c r="F11" i="17"/>
  <c r="P22" i="17"/>
  <c r="P23" i="17"/>
  <c r="F15" i="17"/>
  <c r="G16" i="17"/>
  <c r="F19" i="17"/>
  <c r="G15" i="17"/>
  <c r="K9" i="17"/>
  <c r="J10" i="17"/>
  <c r="F20" i="17"/>
  <c r="F21" i="17"/>
  <c r="G13" i="4"/>
  <c r="G15" i="4"/>
  <c r="G17" i="4"/>
  <c r="G19" i="4"/>
  <c r="G21" i="4"/>
  <c r="F11" i="16"/>
  <c r="J10" i="16"/>
  <c r="B24" i="15"/>
  <c r="I21" i="15"/>
  <c r="I24" i="15"/>
  <c r="K23" i="14"/>
  <c r="N9" i="14"/>
  <c r="N23" i="14"/>
  <c r="B23" i="14"/>
  <c r="K24" i="11"/>
  <c r="N9" i="11"/>
  <c r="N24" i="11"/>
  <c r="P12" i="4"/>
  <c r="F11" i="4"/>
  <c r="F10" i="4"/>
  <c r="F12" i="4"/>
  <c r="G14" i="4"/>
  <c r="G16" i="4"/>
  <c r="G18" i="4"/>
  <c r="G20" i="4"/>
  <c r="G22" i="4"/>
  <c r="J9" i="4"/>
  <c r="F13" i="4"/>
  <c r="F14" i="4"/>
  <c r="F15" i="4"/>
  <c r="F16" i="4"/>
  <c r="F17" i="4"/>
  <c r="F18" i="4"/>
  <c r="F19" i="4"/>
  <c r="F20" i="4"/>
  <c r="F21" i="4"/>
  <c r="F22" i="4"/>
  <c r="E22" i="10"/>
  <c r="E21" i="10"/>
  <c r="E20" i="10"/>
  <c r="E19" i="10"/>
  <c r="E18" i="10"/>
  <c r="E17" i="10"/>
  <c r="E16" i="10"/>
  <c r="E15" i="10"/>
  <c r="E14" i="10"/>
  <c r="E13" i="10"/>
  <c r="E12" i="10"/>
  <c r="E11" i="10"/>
  <c r="E10" i="10"/>
  <c r="E9" i="10"/>
  <c r="E8" i="10"/>
  <c r="I23" i="10"/>
  <c r="K8" i="10"/>
  <c r="J9" i="10"/>
  <c r="J10" i="10"/>
  <c r="K9" i="10"/>
  <c r="D13" i="16"/>
  <c r="E12" i="16"/>
  <c r="J11" i="17"/>
  <c r="K10" i="17"/>
  <c r="L10" i="17"/>
  <c r="J11" i="16"/>
  <c r="K10" i="16"/>
  <c r="L10" i="16"/>
  <c r="F10" i="10"/>
  <c r="F11" i="10"/>
  <c r="F12" i="10"/>
  <c r="J10" i="4"/>
  <c r="K9" i="4"/>
  <c r="F18" i="10"/>
  <c r="G18" i="10"/>
  <c r="G16" i="10"/>
  <c r="F16" i="10"/>
  <c r="G20" i="10"/>
  <c r="F20" i="10"/>
  <c r="F14" i="10"/>
  <c r="G14" i="10"/>
  <c r="F22" i="10"/>
  <c r="G22" i="10"/>
  <c r="F15" i="10"/>
  <c r="G15" i="10"/>
  <c r="F19" i="10"/>
  <c r="G19" i="10"/>
  <c r="G13" i="10"/>
  <c r="F13" i="10"/>
  <c r="G17" i="10"/>
  <c r="F17" i="10"/>
  <c r="G21" i="10"/>
  <c r="F21" i="10"/>
  <c r="I24" i="10"/>
  <c r="F24" i="9"/>
  <c r="E24" i="9"/>
  <c r="D24" i="9"/>
  <c r="C24" i="9"/>
  <c r="G23" i="9"/>
  <c r="I23" i="9"/>
  <c r="G22" i="9"/>
  <c r="I22" i="9"/>
  <c r="G21" i="9"/>
  <c r="I21" i="9"/>
  <c r="G20" i="9"/>
  <c r="I20" i="9"/>
  <c r="G19" i="9"/>
  <c r="I19" i="9"/>
  <c r="G18" i="9"/>
  <c r="I18" i="9"/>
  <c r="G17" i="9"/>
  <c r="I17" i="9"/>
  <c r="G16" i="9"/>
  <c r="I16" i="9"/>
  <c r="G15" i="9"/>
  <c r="G14" i="9"/>
  <c r="I13" i="9"/>
  <c r="G12" i="9"/>
  <c r="I12" i="9"/>
  <c r="G11" i="9"/>
  <c r="I11" i="9"/>
  <c r="G10" i="9"/>
  <c r="G9" i="9"/>
  <c r="J11" i="10"/>
  <c r="K10" i="10"/>
  <c r="L10" i="10"/>
  <c r="F12" i="16"/>
  <c r="D14" i="16"/>
  <c r="E13" i="16"/>
  <c r="K11" i="17"/>
  <c r="L11" i="17"/>
  <c r="J12" i="17"/>
  <c r="J12" i="16"/>
  <c r="K11" i="16"/>
  <c r="L11" i="16"/>
  <c r="J11" i="4"/>
  <c r="K10" i="4"/>
  <c r="L10" i="4"/>
  <c r="G24" i="9"/>
  <c r="B24" i="9"/>
  <c r="I14" i="9"/>
  <c r="I10" i="9"/>
  <c r="I15" i="9"/>
  <c r="I9" i="9"/>
  <c r="J12" i="10"/>
  <c r="K11" i="10"/>
  <c r="L11" i="10"/>
  <c r="D15" i="16"/>
  <c r="E14" i="16"/>
  <c r="G13" i="16"/>
  <c r="F13" i="16"/>
  <c r="J13" i="17"/>
  <c r="K12" i="17"/>
  <c r="L12" i="17"/>
  <c r="K12" i="16"/>
  <c r="L12" i="16"/>
  <c r="J13" i="16"/>
  <c r="J12" i="4"/>
  <c r="K11" i="4"/>
  <c r="L11" i="4"/>
  <c r="I24" i="9"/>
  <c r="J13" i="10"/>
  <c r="K12" i="10"/>
  <c r="L12" i="10"/>
  <c r="G14" i="16"/>
  <c r="F14" i="16"/>
  <c r="D16" i="16"/>
  <c r="E15" i="16"/>
  <c r="J14" i="17"/>
  <c r="K13" i="17"/>
  <c r="J14" i="16"/>
  <c r="K13" i="16"/>
  <c r="J13" i="4"/>
  <c r="K12" i="4"/>
  <c r="L12" i="4"/>
  <c r="J14" i="10"/>
  <c r="K13" i="10"/>
  <c r="D17" i="16"/>
  <c r="E16" i="16"/>
  <c r="G15" i="16"/>
  <c r="F15" i="16"/>
  <c r="M13" i="17"/>
  <c r="L13" i="17"/>
  <c r="K14" i="17"/>
  <c r="J15" i="17"/>
  <c r="M13" i="16"/>
  <c r="L13" i="16"/>
  <c r="J15" i="16"/>
  <c r="K14" i="16"/>
  <c r="J14" i="4"/>
  <c r="K13" i="4"/>
  <c r="L13" i="10"/>
  <c r="M13" i="10"/>
  <c r="J15" i="10"/>
  <c r="K14" i="10"/>
  <c r="F16" i="16"/>
  <c r="G16" i="16"/>
  <c r="D18" i="16"/>
  <c r="E17" i="16"/>
  <c r="M14" i="17"/>
  <c r="L14" i="17"/>
  <c r="J16" i="17"/>
  <c r="K15" i="17"/>
  <c r="K15" i="16"/>
  <c r="J16" i="16"/>
  <c r="M14" i="16"/>
  <c r="L14" i="16"/>
  <c r="M13" i="4"/>
  <c r="L13" i="4"/>
  <c r="J15" i="4"/>
  <c r="K14" i="4"/>
  <c r="L14" i="10"/>
  <c r="M14" i="10"/>
  <c r="J16" i="10"/>
  <c r="K15" i="10"/>
  <c r="G17" i="16"/>
  <c r="F17" i="16"/>
  <c r="E18" i="16"/>
  <c r="D19" i="16"/>
  <c r="J17" i="17"/>
  <c r="K16" i="17"/>
  <c r="M15" i="17"/>
  <c r="L15" i="17"/>
  <c r="J17" i="16"/>
  <c r="K16" i="16"/>
  <c r="L15" i="16"/>
  <c r="M15" i="16"/>
  <c r="M14" i="4"/>
  <c r="L14" i="4"/>
  <c r="J16" i="4"/>
  <c r="K15" i="4"/>
  <c r="J17" i="10"/>
  <c r="K16" i="10"/>
  <c r="M15" i="10"/>
  <c r="L15" i="10"/>
  <c r="G18" i="16"/>
  <c r="F18" i="16"/>
  <c r="D20" i="16"/>
  <c r="E19" i="16"/>
  <c r="M16" i="17"/>
  <c r="L16" i="17"/>
  <c r="J18" i="17"/>
  <c r="K17" i="17"/>
  <c r="L16" i="16"/>
  <c r="M16" i="16"/>
  <c r="J18" i="16"/>
  <c r="K17" i="16"/>
  <c r="M15" i="4"/>
  <c r="L15" i="4"/>
  <c r="J17" i="4"/>
  <c r="K16" i="4"/>
  <c r="L16" i="10"/>
  <c r="M16" i="10"/>
  <c r="J18" i="10"/>
  <c r="K17" i="10"/>
  <c r="F19" i="16"/>
  <c r="G19" i="16"/>
  <c r="D21" i="16"/>
  <c r="E20" i="16"/>
  <c r="J19" i="17"/>
  <c r="K18" i="17"/>
  <c r="M17" i="17"/>
  <c r="L17" i="17"/>
  <c r="K18" i="16"/>
  <c r="J19" i="16"/>
  <c r="M17" i="16"/>
  <c r="L17" i="16"/>
  <c r="M16" i="4"/>
  <c r="L16" i="4"/>
  <c r="J18" i="4"/>
  <c r="K17" i="4"/>
  <c r="J19" i="10"/>
  <c r="K18" i="10"/>
  <c r="L17" i="10"/>
  <c r="M17" i="10"/>
  <c r="F20" i="16"/>
  <c r="G20" i="16"/>
  <c r="D22" i="16"/>
  <c r="E22" i="16"/>
  <c r="E21" i="16"/>
  <c r="M18" i="17"/>
  <c r="L18" i="17"/>
  <c r="J20" i="17"/>
  <c r="K19" i="17"/>
  <c r="K19" i="16"/>
  <c r="J20" i="16"/>
  <c r="M18" i="16"/>
  <c r="L18" i="16"/>
  <c r="M17" i="4"/>
  <c r="L17" i="4"/>
  <c r="J19" i="4"/>
  <c r="K18" i="4"/>
  <c r="M18" i="10"/>
  <c r="L18" i="10"/>
  <c r="J20" i="10"/>
  <c r="K19" i="10"/>
  <c r="G21" i="16"/>
  <c r="F21" i="16"/>
  <c r="G22" i="16"/>
  <c r="F22" i="16"/>
  <c r="M19" i="17"/>
  <c r="L19" i="17"/>
  <c r="K20" i="17"/>
  <c r="J21" i="17"/>
  <c r="K20" i="16"/>
  <c r="J21" i="16"/>
  <c r="L19" i="16"/>
  <c r="M19" i="16"/>
  <c r="M18" i="4"/>
  <c r="L18" i="4"/>
  <c r="J20" i="4"/>
  <c r="K19" i="4"/>
  <c r="K20" i="10"/>
  <c r="J21" i="10"/>
  <c r="L19" i="10"/>
  <c r="M19" i="10"/>
  <c r="M20" i="17"/>
  <c r="L20" i="17"/>
  <c r="K21" i="17"/>
  <c r="J22" i="17"/>
  <c r="K22" i="17"/>
  <c r="J22" i="16"/>
  <c r="K22" i="16"/>
  <c r="K21" i="16"/>
  <c r="L20" i="16"/>
  <c r="M20" i="16"/>
  <c r="M19" i="4"/>
  <c r="L19" i="4"/>
  <c r="J21" i="4"/>
  <c r="K20" i="4"/>
  <c r="J22" i="10"/>
  <c r="K22" i="10"/>
  <c r="K21" i="10"/>
  <c r="M20" i="10"/>
  <c r="L20" i="10"/>
  <c r="M21" i="17"/>
  <c r="L21" i="17"/>
  <c r="M22" i="17"/>
  <c r="L22" i="17"/>
  <c r="M21" i="16"/>
  <c r="L21" i="16"/>
  <c r="M22" i="16"/>
  <c r="L22" i="16"/>
  <c r="J22" i="4"/>
  <c r="K22" i="4"/>
  <c r="K21" i="4"/>
  <c r="M20" i="4"/>
  <c r="L20" i="4"/>
  <c r="M21" i="10"/>
  <c r="L21" i="10"/>
  <c r="L22" i="10"/>
  <c r="M22" i="10"/>
  <c r="M21" i="4"/>
  <c r="L21" i="4"/>
  <c r="M22" i="4"/>
  <c r="L22" i="4"/>
</calcChain>
</file>

<file path=xl/sharedStrings.xml><?xml version="1.0" encoding="utf-8"?>
<sst xmlns="http://schemas.openxmlformats.org/spreadsheetml/2006/main" count="539" uniqueCount="150">
  <si>
    <t>Beton pompa hortumunun savrulması</t>
  </si>
  <si>
    <t>Beton pompa hortumunun ani çekilmesi</t>
  </si>
  <si>
    <t>Ayağın demir donatının arasına girmesi</t>
  </si>
  <si>
    <t>Pompa hortumunun çarpması</t>
  </si>
  <si>
    <t>Donatı demirine Takılıp düşme</t>
  </si>
  <si>
    <t>Kat 1</t>
  </si>
  <si>
    <t>Kat 2</t>
  </si>
  <si>
    <t>Kat 3</t>
  </si>
  <si>
    <t>Kat 4</t>
  </si>
  <si>
    <t>Şantiyede beton dökmede oluşan tehlikeler</t>
  </si>
  <si>
    <t>Kaza</t>
  </si>
  <si>
    <t>Dk.</t>
  </si>
  <si>
    <t>KAZA SAYILARI (Düşme Yaralanma)</t>
  </si>
  <si>
    <t>Kayıp Dk</t>
  </si>
  <si>
    <t>Şantiyede kalıp hazırlığında ve beton dökmede oluşan tehlikeler</t>
  </si>
  <si>
    <t>Beton kalıp hazırlanmasında yaralanma</t>
  </si>
  <si>
    <t>Demir donatılarının hazırlanmasında sıkışma</t>
  </si>
  <si>
    <t>Demir döşemesinde el yaralanması</t>
  </si>
  <si>
    <t>Demir kesme bükmede el yaralanması</t>
  </si>
  <si>
    <t>Demir bağlamada tel batması</t>
  </si>
  <si>
    <t>Beton öncesi kalıp yıkamada düşme</t>
  </si>
  <si>
    <t>Beton perdah pervanesinin çarpması</t>
  </si>
  <si>
    <t>Kalıp plakalarını yağlanmasında  kayma</t>
  </si>
  <si>
    <t>Beton Vibratörünün ayağı temas etmesi</t>
  </si>
  <si>
    <t>Ad.</t>
  </si>
  <si>
    <t>Birim</t>
  </si>
  <si>
    <t>Toplam</t>
  </si>
  <si>
    <t>PARETO</t>
  </si>
  <si>
    <t>Kümüle</t>
  </si>
  <si>
    <t>Kaza adedi</t>
  </si>
  <si>
    <t>Kayıp Dk.</t>
  </si>
  <si>
    <t>Göze Beton kaçması</t>
  </si>
  <si>
    <t>Küml. Kaza</t>
  </si>
  <si>
    <t>Kayp</t>
  </si>
  <si>
    <t>Dk</t>
  </si>
  <si>
    <t>Saat</t>
  </si>
  <si>
    <t>Dakika</t>
  </si>
  <si>
    <t>EN FAZLA KAYIP DAKİKALARA GÖRE SIRALAMANIN YAPILMASI
GENEL KAYIP DEĞERİNE GÖRE % LERİN BELİRLENMESİ VE PARETO % LERİNE YAKIN DEĞERLERİN TESPİT EDİLMESİ</t>
  </si>
  <si>
    <t>III</t>
  </si>
  <si>
    <t>II</t>
  </si>
  <si>
    <t>I</t>
  </si>
  <si>
    <t>Yazılan talimatlar böyle algılanmaması için,</t>
  </si>
  <si>
    <t>1) Kişilerir kültür ve eğitimlerine uygun anlaşılır, uygulanabilir talimatlar yazılmalı,</t>
  </si>
  <si>
    <t>PARETO
KAZA YÜZDELERİ</t>
  </si>
  <si>
    <t>PARETO
KAYIP DAKİKA YÜZDELERİ</t>
  </si>
  <si>
    <t xml:space="preserve">IIII </t>
  </si>
  <si>
    <t>Kümüle Kayıp</t>
  </si>
  <si>
    <t>NOT:</t>
  </si>
  <si>
    <t xml:space="preserve">Dört katlı bir inşaatta beton dökme işlemi çalışmalarında meydana gelen kazaların PARETO yöntemi kullanarak irdelenmesi </t>
  </si>
  <si>
    <t>1-</t>
  </si>
  <si>
    <t>2-</t>
  </si>
  <si>
    <t>3-</t>
  </si>
  <si>
    <t>4-</t>
  </si>
  <si>
    <t>5-</t>
  </si>
  <si>
    <t>6-</t>
  </si>
  <si>
    <t>=TOPLA(D23+F23+H23+J23)</t>
  </si>
  <si>
    <t>Kalıp plakalarını yağlanmasında kayma</t>
  </si>
  <si>
    <t>7-</t>
  </si>
  <si>
    <t>K8 hücresine, cümle sonunda belirtilen formül yazılır</t>
  </si>
  <si>
    <r>
      <rPr>
        <b/>
        <sz val="11"/>
        <color theme="1"/>
        <rFont val="Calibri"/>
        <family val="2"/>
        <charset val="162"/>
        <scheme val="minor"/>
      </rPr>
      <t>L10</t>
    </r>
    <r>
      <rPr>
        <sz val="11"/>
        <color theme="1"/>
        <rFont val="Calibri"/>
        <family val="2"/>
        <charset val="162"/>
        <scheme val="minor"/>
      </rPr>
      <t xml:space="preserve"> hücresine yazılan bu formül</t>
    </r>
    <r>
      <rPr>
        <b/>
        <sz val="11"/>
        <color theme="1"/>
        <rFont val="Calibri"/>
        <family val="2"/>
        <charset val="162"/>
        <scheme val="minor"/>
      </rPr>
      <t xml:space="preserve"> L22</t>
    </r>
    <r>
      <rPr>
        <sz val="11"/>
        <color theme="1"/>
        <rFont val="Calibri"/>
        <family val="2"/>
        <charset val="162"/>
        <scheme val="minor"/>
      </rPr>
      <t xml:space="preserve"> hücresine kadar kopyalanır.</t>
    </r>
  </si>
  <si>
    <t>8-</t>
  </si>
  <si>
    <r>
      <t>Yanındaki</t>
    </r>
    <r>
      <rPr>
        <b/>
        <sz val="11"/>
        <color theme="1"/>
        <rFont val="Calibri"/>
        <family val="2"/>
        <charset val="162"/>
        <scheme val="minor"/>
      </rPr>
      <t xml:space="preserve"> %15</t>
    </r>
    <r>
      <rPr>
        <sz val="11"/>
        <color theme="1"/>
        <rFont val="Calibri"/>
        <family val="2"/>
        <charset val="162"/>
        <scheme val="minor"/>
      </rPr>
      <t xml:space="preserve"> kolonunda </t>
    </r>
    <r>
      <rPr>
        <b/>
        <sz val="11"/>
        <color theme="1"/>
        <rFont val="Calibri"/>
        <family val="2"/>
        <charset val="162"/>
        <scheme val="minor"/>
      </rPr>
      <t>K10</t>
    </r>
    <r>
      <rPr>
        <sz val="11"/>
        <color theme="1"/>
        <rFont val="Calibri"/>
        <family val="2"/>
        <charset val="162"/>
        <scheme val="minor"/>
      </rPr>
      <t xml:space="preserve"> satırının yanındaki </t>
    </r>
    <r>
      <rPr>
        <b/>
        <sz val="11"/>
        <color theme="1"/>
        <rFont val="Calibri"/>
        <family val="2"/>
        <charset val="162"/>
        <scheme val="minor"/>
      </rPr>
      <t>L10</t>
    </r>
    <r>
      <rPr>
        <sz val="11"/>
        <color theme="1"/>
        <rFont val="Calibri"/>
        <family val="2"/>
        <charset val="162"/>
        <scheme val="minor"/>
      </rPr>
      <t xml:space="preserve"> hücreye cümle sonundaki formül yazılır. </t>
    </r>
  </si>
  <si>
    <t>9-</t>
  </si>
  <si>
    <t>10-</t>
  </si>
  <si>
    <t>11-</t>
  </si>
  <si>
    <t>Bir önceki tabloda Pareto sisteminde olay ağırlık sıralamasına göre  % değerleri bulundu</t>
  </si>
  <si>
    <t>C kolonunda konu ayırımlı kaza sayıları yazılmıştır,</t>
  </si>
  <si>
    <t xml:space="preserve"> D kolonunda ise bu kaza sayılarının kümüleleri hesaplanmıştır</t>
  </si>
  <si>
    <t xml:space="preserve">     </t>
  </si>
  <si>
    <t>Bu tabloda da Pareto kaza sayısal ağırlık değerleri ile kaza kayıp dakika ağırlık değerlerine göre karşılaştırması yapılmıştır.</t>
  </si>
  <si>
    <t>Kayıp dakikar % lerini bulurken yapılan işlemlere benzer şekilde ilgili hücrelere formüller yazılarak değerlendirmeler bulunur</t>
  </si>
  <si>
    <r>
      <t xml:space="preserve">   Bu formül ise</t>
    </r>
    <r>
      <rPr>
        <b/>
        <sz val="11"/>
        <color theme="1"/>
        <rFont val="Calibri"/>
        <family val="2"/>
        <charset val="162"/>
        <scheme val="minor"/>
      </rPr>
      <t xml:space="preserve"> F10</t>
    </r>
    <r>
      <rPr>
        <sz val="11"/>
        <color theme="1"/>
        <rFont val="Calibri"/>
        <family val="2"/>
        <charset val="162"/>
        <scheme val="minor"/>
      </rPr>
      <t xml:space="preserve"> hücresine yazılır </t>
    </r>
    <r>
      <rPr>
        <b/>
        <sz val="11"/>
        <color theme="1"/>
        <rFont val="Calibri"/>
        <family val="2"/>
        <charset val="162"/>
        <scheme val="minor"/>
      </rPr>
      <t>F22</t>
    </r>
    <r>
      <rPr>
        <sz val="11"/>
        <color theme="1"/>
        <rFont val="Calibri"/>
        <family val="2"/>
        <charset val="162"/>
        <scheme val="minor"/>
      </rPr>
      <t xml:space="preserve"> hücresine kadar kopya edilir. Kayıp dakika </t>
    </r>
    <r>
      <rPr>
        <b/>
        <sz val="11"/>
        <color theme="1"/>
        <rFont val="Calibri"/>
        <family val="2"/>
        <charset val="162"/>
        <scheme val="minor"/>
      </rPr>
      <t>%15</t>
    </r>
    <r>
      <rPr>
        <sz val="11"/>
        <color theme="1"/>
        <rFont val="Calibri"/>
        <family val="2"/>
        <charset val="162"/>
        <scheme val="minor"/>
      </rPr>
      <t xml:space="preserve"> kolonunda </t>
    </r>
    <r>
      <rPr>
        <b/>
        <sz val="11"/>
        <color theme="1"/>
        <rFont val="Calibri"/>
        <family val="2"/>
        <charset val="162"/>
        <scheme val="minor"/>
      </rPr>
      <t xml:space="preserve"> L12</t>
    </r>
    <r>
      <rPr>
        <sz val="11"/>
        <color theme="1"/>
        <rFont val="Calibri"/>
        <family val="2"/>
        <charset val="162"/>
        <scheme val="minor"/>
      </rPr>
      <t xml:space="preserve">  hizasında </t>
    </r>
    <r>
      <rPr>
        <b/>
        <sz val="11"/>
        <color theme="1"/>
        <rFont val="Calibri"/>
        <family val="2"/>
        <charset val="162"/>
        <scheme val="minor"/>
      </rPr>
      <t>F12</t>
    </r>
    <r>
      <rPr>
        <sz val="11"/>
        <color theme="1"/>
        <rFont val="Calibri"/>
        <family val="2"/>
        <charset val="162"/>
        <scheme val="minor"/>
      </rPr>
      <t xml:space="preserve"> görülür</t>
    </r>
  </si>
  <si>
    <r>
      <t xml:space="preserve">   Bu formül </t>
    </r>
    <r>
      <rPr>
        <b/>
        <sz val="11"/>
        <color theme="1"/>
        <rFont val="Calibri"/>
        <family val="2"/>
        <charset val="162"/>
        <scheme val="minor"/>
      </rPr>
      <t xml:space="preserve">E8 </t>
    </r>
    <r>
      <rPr>
        <sz val="11"/>
        <color theme="1"/>
        <rFont val="Calibri"/>
        <family val="2"/>
        <charset val="162"/>
        <scheme val="minor"/>
      </rPr>
      <t xml:space="preserve">hücresine yazılır ve </t>
    </r>
    <r>
      <rPr>
        <b/>
        <sz val="11"/>
        <color theme="1"/>
        <rFont val="Calibri"/>
        <family val="2"/>
        <charset val="162"/>
        <scheme val="minor"/>
      </rPr>
      <t xml:space="preserve">E22 </t>
    </r>
    <r>
      <rPr>
        <sz val="11"/>
        <color theme="1"/>
        <rFont val="Calibri"/>
        <family val="2"/>
        <charset val="162"/>
        <scheme val="minor"/>
      </rPr>
      <t xml:space="preserve">hücresne kadar kopya edilir. Burada kayıp dakika </t>
    </r>
    <r>
      <rPr>
        <b/>
        <sz val="11"/>
        <color theme="1"/>
        <rFont val="Calibri"/>
        <family val="2"/>
        <charset val="162"/>
        <scheme val="minor"/>
      </rPr>
      <t>%80</t>
    </r>
    <r>
      <rPr>
        <sz val="11"/>
        <color theme="1"/>
        <rFont val="Calibri"/>
        <family val="2"/>
        <charset val="162"/>
        <scheme val="minor"/>
      </rPr>
      <t xml:space="preserve"> kolonunda  </t>
    </r>
    <r>
      <rPr>
        <b/>
        <sz val="11"/>
        <color theme="1"/>
        <rFont val="Calibri"/>
        <family val="2"/>
        <charset val="162"/>
        <scheme val="minor"/>
      </rPr>
      <t>K9</t>
    </r>
    <r>
      <rPr>
        <sz val="11"/>
        <color theme="1"/>
        <rFont val="Calibri"/>
        <family val="2"/>
        <charset val="162"/>
        <scheme val="minor"/>
      </rPr>
      <t xml:space="preserve"> hizasında</t>
    </r>
    <r>
      <rPr>
        <b/>
        <sz val="11"/>
        <color theme="1"/>
        <rFont val="Calibri"/>
        <family val="2"/>
        <charset val="162"/>
        <scheme val="minor"/>
      </rPr>
      <t xml:space="preserve"> E9</t>
    </r>
    <r>
      <rPr>
        <sz val="11"/>
        <color theme="1"/>
        <rFont val="Calibri"/>
        <family val="2"/>
        <charset val="162"/>
        <scheme val="minor"/>
      </rPr>
      <t xml:space="preserve"> görülür</t>
    </r>
  </si>
  <si>
    <r>
      <t xml:space="preserve">   Bu formül  ise </t>
    </r>
    <r>
      <rPr>
        <b/>
        <sz val="11"/>
        <color theme="1"/>
        <rFont val="Calibri"/>
        <family val="2"/>
        <charset val="162"/>
        <scheme val="minor"/>
      </rPr>
      <t>G13</t>
    </r>
    <r>
      <rPr>
        <sz val="11"/>
        <color theme="1"/>
        <rFont val="Calibri"/>
        <family val="2"/>
        <charset val="162"/>
        <scheme val="minor"/>
      </rPr>
      <t xml:space="preserve"> hücresine yazılr ve </t>
    </r>
    <r>
      <rPr>
        <b/>
        <sz val="11"/>
        <color theme="1"/>
        <rFont val="Calibri"/>
        <family val="2"/>
        <charset val="162"/>
        <scheme val="minor"/>
      </rPr>
      <t>G22</t>
    </r>
    <r>
      <rPr>
        <sz val="11"/>
        <color theme="1"/>
        <rFont val="Calibri"/>
        <family val="2"/>
        <charset val="162"/>
        <scheme val="minor"/>
      </rPr>
      <t xml:space="preserve"> ye kadar kopya edilir. Kayıp dakika </t>
    </r>
    <r>
      <rPr>
        <b/>
        <sz val="11"/>
        <color theme="1"/>
        <rFont val="Calibri"/>
        <family val="2"/>
        <charset val="162"/>
        <scheme val="minor"/>
      </rPr>
      <t>%5</t>
    </r>
    <r>
      <rPr>
        <sz val="11"/>
        <color theme="1"/>
        <rFont val="Calibri"/>
        <family val="2"/>
        <charset val="162"/>
        <scheme val="minor"/>
      </rPr>
      <t xml:space="preserve"> kolonunda </t>
    </r>
    <r>
      <rPr>
        <b/>
        <sz val="11"/>
        <color theme="1"/>
        <rFont val="Calibri"/>
        <family val="2"/>
        <charset val="162"/>
        <scheme val="minor"/>
      </rPr>
      <t xml:space="preserve"> L12 </t>
    </r>
    <r>
      <rPr>
        <sz val="11"/>
        <color theme="1"/>
        <rFont val="Calibri"/>
        <family val="2"/>
        <charset val="162"/>
        <scheme val="minor"/>
      </rPr>
      <t xml:space="preserve"> hizasında </t>
    </r>
    <r>
      <rPr>
        <b/>
        <sz val="11"/>
        <color theme="1"/>
        <rFont val="Calibri"/>
        <family val="2"/>
        <charset val="162"/>
        <scheme val="minor"/>
      </rPr>
      <t>F12</t>
    </r>
    <r>
      <rPr>
        <sz val="11"/>
        <color theme="1"/>
        <rFont val="Calibri"/>
        <family val="2"/>
        <charset val="162"/>
        <scheme val="minor"/>
      </rPr>
      <t xml:space="preserve"> görülür</t>
    </r>
  </si>
  <si>
    <r>
      <t>Yani olayların sayısal değerine karşılık, olayların etki ağırlıkları</t>
    </r>
    <r>
      <rPr>
        <b/>
        <sz val="11"/>
        <color theme="1"/>
        <rFont val="Calibri"/>
        <family val="2"/>
        <charset val="162"/>
        <scheme val="minor"/>
      </rPr>
      <t xml:space="preserve"> %20si %80 </t>
    </r>
    <r>
      <rPr>
        <sz val="11"/>
        <color theme="1"/>
        <rFont val="Calibri"/>
        <family val="2"/>
        <charset val="162"/>
        <scheme val="minor"/>
      </rPr>
      <t>etkisi</t>
    </r>
    <r>
      <rPr>
        <b/>
        <sz val="11"/>
        <color theme="1"/>
        <rFont val="Calibri"/>
        <family val="2"/>
        <charset val="162"/>
        <scheme val="minor"/>
      </rPr>
      <t xml:space="preserve">, </t>
    </r>
    <r>
      <rPr>
        <sz val="11"/>
        <color theme="1"/>
        <rFont val="Calibri"/>
        <family val="2"/>
        <charset val="162"/>
        <scheme val="minor"/>
      </rPr>
      <t xml:space="preserve">geri kalan, </t>
    </r>
    <r>
      <rPr>
        <b/>
        <sz val="11"/>
        <color theme="1"/>
        <rFont val="Calibri"/>
        <family val="2"/>
        <charset val="162"/>
        <scheme val="minor"/>
      </rPr>
      <t>%30</t>
    </r>
    <r>
      <rPr>
        <sz val="11"/>
        <color theme="1"/>
        <rFont val="Calibri"/>
        <family val="2"/>
        <charset val="162"/>
        <scheme val="minor"/>
      </rPr>
      <t xml:space="preserve"> u </t>
    </r>
    <r>
      <rPr>
        <b/>
        <sz val="11"/>
        <color theme="1"/>
        <rFont val="Calibri"/>
        <family val="2"/>
        <charset val="162"/>
        <scheme val="minor"/>
      </rPr>
      <t>%15</t>
    </r>
    <r>
      <rPr>
        <sz val="11"/>
        <color theme="1"/>
        <rFont val="Calibri"/>
        <family val="2"/>
        <charset val="162"/>
        <scheme val="minor"/>
      </rPr>
      <t xml:space="preserve"> etkili son %50 sayısal değer %5 etkili olduğu </t>
    </r>
  </si>
  <si>
    <r>
      <t xml:space="preserve">Burada görüleceği üzere </t>
    </r>
    <r>
      <rPr>
        <b/>
        <sz val="11"/>
        <color theme="1"/>
        <rFont val="Calibri"/>
        <family val="2"/>
        <charset val="162"/>
        <scheme val="minor"/>
      </rPr>
      <t xml:space="preserve">%79,7 </t>
    </r>
    <r>
      <rPr>
        <sz val="11"/>
        <color theme="1"/>
        <rFont val="Calibri"/>
        <family val="2"/>
        <charset val="162"/>
        <scheme val="minor"/>
      </rPr>
      <t xml:space="preserve">ye karşı </t>
    </r>
    <r>
      <rPr>
        <b/>
        <sz val="11"/>
        <color theme="1"/>
        <rFont val="Calibri"/>
        <family val="2"/>
        <charset val="162"/>
        <scheme val="minor"/>
      </rPr>
      <t xml:space="preserve">%18,7 </t>
    </r>
    <r>
      <rPr>
        <sz val="11"/>
        <color theme="1"/>
        <rFont val="Calibri"/>
        <family val="2"/>
        <charset val="162"/>
        <scheme val="minor"/>
      </rPr>
      <t>(</t>
    </r>
    <r>
      <rPr>
        <b/>
        <sz val="11"/>
        <color theme="1"/>
        <rFont val="Calibri"/>
        <family val="2"/>
        <charset val="162"/>
        <scheme val="minor"/>
      </rPr>
      <t>80/20</t>
    </r>
    <r>
      <rPr>
        <sz val="11"/>
        <color theme="1"/>
        <rFont val="Calibri"/>
        <family val="2"/>
        <charset val="162"/>
        <scheme val="minor"/>
      </rPr>
      <t xml:space="preserve">) oranı, </t>
    </r>
    <r>
      <rPr>
        <b/>
        <sz val="11"/>
        <color theme="1"/>
        <rFont val="Calibri"/>
        <family val="2"/>
        <charset val="162"/>
        <scheme val="minor"/>
      </rPr>
      <t xml:space="preserve">%31,5 </t>
    </r>
    <r>
      <rPr>
        <sz val="11"/>
        <color theme="1"/>
        <rFont val="Calibri"/>
        <family val="2"/>
        <charset val="162"/>
        <scheme val="minor"/>
      </rPr>
      <t xml:space="preserve">e karşı </t>
    </r>
    <r>
      <rPr>
        <b/>
        <sz val="11"/>
        <color theme="1"/>
        <rFont val="Calibri"/>
        <family val="2"/>
        <charset val="162"/>
        <scheme val="minor"/>
      </rPr>
      <t>%14,8</t>
    </r>
    <r>
      <rPr>
        <sz val="11"/>
        <color theme="1"/>
        <rFont val="Calibri"/>
        <family val="2"/>
        <charset val="162"/>
        <scheme val="minor"/>
      </rPr>
      <t xml:space="preserve"> (</t>
    </r>
    <r>
      <rPr>
        <b/>
        <sz val="11"/>
        <color theme="1"/>
        <rFont val="Calibri"/>
        <family val="2"/>
        <charset val="162"/>
        <scheme val="minor"/>
      </rPr>
      <t>30/15</t>
    </r>
    <r>
      <rPr>
        <sz val="11"/>
        <color theme="1"/>
        <rFont val="Calibri"/>
        <family val="2"/>
        <charset val="162"/>
        <scheme val="minor"/>
      </rPr>
      <t>) oranlarıı,</t>
    </r>
    <r>
      <rPr>
        <b/>
        <sz val="11"/>
        <color theme="1"/>
        <rFont val="Calibri"/>
        <family val="2"/>
        <charset val="162"/>
        <scheme val="minor"/>
      </rPr>
      <t xml:space="preserve"> %46,8e</t>
    </r>
    <r>
      <rPr>
        <sz val="11"/>
        <color theme="1"/>
        <rFont val="Calibri"/>
        <family val="2"/>
        <charset val="162"/>
        <scheme val="minor"/>
      </rPr>
      <t xml:space="preserve"> karşı</t>
    </r>
    <r>
      <rPr>
        <b/>
        <sz val="11"/>
        <color theme="1"/>
        <rFont val="Calibri"/>
        <family val="2"/>
        <charset val="162"/>
        <scheme val="minor"/>
      </rPr>
      <t xml:space="preserve"> %5,4</t>
    </r>
    <r>
      <rPr>
        <sz val="11"/>
        <color theme="1"/>
        <rFont val="Calibri"/>
        <family val="2"/>
        <charset val="162"/>
        <scheme val="minor"/>
      </rPr>
      <t xml:space="preserve"> (</t>
    </r>
    <r>
      <rPr>
        <b/>
        <sz val="11"/>
        <color theme="1"/>
        <rFont val="Calibri"/>
        <family val="2"/>
        <charset val="162"/>
        <scheme val="minor"/>
      </rPr>
      <t>50/5</t>
    </r>
    <r>
      <rPr>
        <sz val="11"/>
        <color theme="1"/>
        <rFont val="Calibri"/>
        <family val="2"/>
        <charset val="162"/>
        <scheme val="minor"/>
      </rPr>
      <t>) oranları görülür,</t>
    </r>
  </si>
  <si>
    <t>2023 Asgari ücret Bürüt 10.008.-TL/ay, net 8.506.-TL/ay ayda 26 gün ve günde de 8 saat üzerinden işçinin işverene maliyeti 10.008 TL-+ (SGK %25,5+ işveren payı %2) = 12.459,80 TL/ay &gt;&gt;(26x8x60)=1,16 TL/dk. ayrıca işletme giderleri (kira, enerji, amortisman)&gt;&gt; 2.-TL/dk kabul edilebilir.</t>
  </si>
  <si>
    <t xml:space="preserve">Asgari ücretli çalışanın maliyeti sadece işin aksama süresi üzerinden yapılmıştır, yaralıya yardım edenler, yeni elaman dikkate alınmamıştır.  </t>
  </si>
  <si>
    <r>
      <t xml:space="preserve">işverene maliyeti 
</t>
    </r>
    <r>
      <rPr>
        <sz val="8"/>
        <rFont val="Calibri"/>
        <family val="2"/>
        <charset val="162"/>
        <scheme val="minor"/>
      </rPr>
      <t>10.008-TL/ay, 
2,-TL/dk</t>
    </r>
  </si>
  <si>
    <r>
      <t xml:space="preserve">İşverene bulunan maliyet üzerinden her aynı cins olayın ortalama maliyetni hesaplamak için </t>
    </r>
    <r>
      <rPr>
        <b/>
        <sz val="11"/>
        <color theme="1"/>
        <rFont val="Calibri"/>
        <family val="2"/>
        <charset val="162"/>
        <scheme val="minor"/>
      </rPr>
      <t xml:space="preserve">O8 </t>
    </r>
    <r>
      <rPr>
        <sz val="11"/>
        <color theme="1"/>
        <rFont val="Calibri"/>
        <family val="2"/>
        <charset val="162"/>
        <scheme val="minor"/>
      </rPr>
      <t>hücresine belirtilen formül yazılır,</t>
    </r>
  </si>
  <si>
    <r>
      <rPr>
        <b/>
        <sz val="11"/>
        <color theme="1"/>
        <rFont val="Calibri"/>
        <family val="2"/>
        <charset val="162"/>
        <scheme val="minor"/>
      </rPr>
      <t>O8</t>
    </r>
    <r>
      <rPr>
        <sz val="11"/>
        <color theme="1"/>
        <rFont val="Calibri"/>
        <family val="2"/>
        <charset val="162"/>
        <scheme val="minor"/>
      </rPr>
      <t xml:space="preserve"> hücresine yazılnan formül </t>
    </r>
    <r>
      <rPr>
        <b/>
        <sz val="11"/>
        <color theme="1"/>
        <rFont val="Calibri"/>
        <family val="2"/>
        <charset val="162"/>
        <scheme val="minor"/>
      </rPr>
      <t>O22</t>
    </r>
    <r>
      <rPr>
        <sz val="11"/>
        <color theme="1"/>
        <rFont val="Calibri"/>
        <family val="2"/>
        <charset val="162"/>
        <scheme val="minor"/>
      </rPr>
      <t xml:space="preserve"> hücresie kadar aynı kolonda kopyalanır. </t>
    </r>
    <r>
      <rPr>
        <b/>
        <sz val="11"/>
        <color theme="1"/>
        <rFont val="Calibri"/>
        <family val="2"/>
        <charset val="162"/>
        <scheme val="minor"/>
      </rPr>
      <t>P</t>
    </r>
    <r>
      <rPr>
        <sz val="11"/>
        <color theme="1"/>
        <rFont val="Calibri"/>
        <family val="2"/>
        <charset val="162"/>
        <scheme val="minor"/>
      </rPr>
      <t xml:space="preserve"> kolonunda </t>
    </r>
    <r>
      <rPr>
        <b/>
        <sz val="11"/>
        <color theme="1"/>
        <rFont val="Calibri"/>
        <family val="2"/>
        <charset val="162"/>
        <scheme val="minor"/>
      </rPr>
      <t>K9</t>
    </r>
    <r>
      <rPr>
        <sz val="11"/>
        <color theme="1"/>
        <rFont val="Calibri"/>
        <family val="2"/>
        <charset val="162"/>
        <scheme val="minor"/>
      </rPr>
      <t xml:space="preserve"> hücresi </t>
    </r>
    <r>
      <rPr>
        <b/>
        <sz val="11"/>
        <color theme="1"/>
        <rFont val="Calibri"/>
        <family val="2"/>
        <charset val="162"/>
        <scheme val="minor"/>
      </rPr>
      <t>%80</t>
    </r>
    <r>
      <rPr>
        <sz val="11"/>
        <color theme="1"/>
        <rFont val="Calibri"/>
        <family val="2"/>
        <charset val="162"/>
        <scheme val="minor"/>
      </rPr>
      <t xml:space="preserve"> karşılığı </t>
    </r>
    <r>
      <rPr>
        <b/>
        <sz val="11"/>
        <color theme="1"/>
        <rFont val="Calibri"/>
        <family val="2"/>
        <charset val="162"/>
        <scheme val="minor"/>
      </rPr>
      <t>P9</t>
    </r>
    <r>
      <rPr>
        <sz val="11"/>
        <color theme="1"/>
        <rFont val="Calibri"/>
        <family val="2"/>
        <charset val="162"/>
        <scheme val="minor"/>
      </rPr>
      <t xml:space="preserve"> hücresinde toplam maliyet, diğerleri de aynı şekilde değerlendirilerek</t>
    </r>
    <r>
      <rPr>
        <b/>
        <sz val="11"/>
        <color theme="1"/>
        <rFont val="Calibri"/>
        <family val="2"/>
        <charset val="162"/>
        <scheme val="minor"/>
      </rPr>
      <t xml:space="preserve"> %30 ve %50</t>
    </r>
    <r>
      <rPr>
        <sz val="11"/>
        <color theme="1"/>
        <rFont val="Calibri"/>
        <family val="2"/>
        <charset val="162"/>
        <scheme val="minor"/>
      </rPr>
      <t xml:space="preserve"> karşılığı toplam değerleri görülür.</t>
    </r>
  </si>
  <si>
    <r>
      <t xml:space="preserve">Toplam meydana gelen 203 olayda 191.340.-TL kaybı önlemek için bulunan </t>
    </r>
    <r>
      <rPr>
        <b/>
        <sz val="11"/>
        <color theme="1"/>
        <rFont val="Calibri"/>
        <family val="2"/>
        <charset val="162"/>
        <scheme val="minor"/>
      </rPr>
      <t>38 olayda 153.00.-TL tasarruf</t>
    </r>
    <r>
      <rPr>
        <sz val="11"/>
        <color theme="1"/>
        <rFont val="Calibri"/>
        <family val="2"/>
        <charset val="162"/>
        <scheme val="minor"/>
      </rPr>
      <t xml:space="preserve"> sağlanır, geriye kalan </t>
    </r>
    <r>
      <rPr>
        <b/>
        <sz val="11"/>
        <color theme="1"/>
        <rFont val="Calibri"/>
        <family val="2"/>
        <charset val="162"/>
        <scheme val="minor"/>
      </rPr>
      <t xml:space="preserve">64 olayda 28.300.-TL </t>
    </r>
    <r>
      <rPr>
        <sz val="11"/>
        <color theme="1"/>
        <rFont val="Calibri"/>
        <family val="2"/>
        <charset val="162"/>
        <scheme val="minor"/>
      </rPr>
      <t xml:space="preserve">tasarruf sağlanır,  geri kalan </t>
    </r>
    <r>
      <rPr>
        <b/>
        <sz val="11"/>
        <color theme="1"/>
        <rFont val="Calibri"/>
        <family val="2"/>
        <charset val="162"/>
        <scheme val="minor"/>
      </rPr>
      <t>101olay için 10.440.-TL</t>
    </r>
    <r>
      <rPr>
        <sz val="11"/>
        <color theme="1"/>
        <rFont val="Calibri"/>
        <family val="2"/>
        <charset val="162"/>
        <scheme val="minor"/>
      </rPr>
      <t xml:space="preserve"> tasarruf sağlanmış olur.  </t>
    </r>
  </si>
  <si>
    <r>
      <t xml:space="preserve">Görüldüğü gibi </t>
    </r>
    <r>
      <rPr>
        <b/>
        <sz val="11"/>
        <color theme="1"/>
        <rFont val="Calibri"/>
        <family val="2"/>
        <charset val="162"/>
        <scheme val="minor"/>
      </rPr>
      <t xml:space="preserve">203 olay </t>
    </r>
    <r>
      <rPr>
        <sz val="11"/>
        <color theme="1"/>
        <rFont val="Calibri"/>
        <family val="2"/>
        <charset val="162"/>
        <scheme val="minor"/>
      </rPr>
      <t xml:space="preserve">yerine baştaki </t>
    </r>
    <r>
      <rPr>
        <b/>
        <sz val="11"/>
        <color theme="1"/>
        <rFont val="Calibri"/>
        <family val="2"/>
        <charset val="162"/>
        <scheme val="minor"/>
      </rPr>
      <t xml:space="preserve">38 olay için önlem alınması ile 191.740.-TL den 153.000.-TL tasarruf </t>
    </r>
    <r>
      <rPr>
        <sz val="11"/>
        <color theme="1"/>
        <rFont val="Calibri"/>
        <family val="2"/>
        <charset val="162"/>
        <scheme val="minor"/>
      </rPr>
      <t xml:space="preserve">edilir geri kalan </t>
    </r>
    <r>
      <rPr>
        <b/>
        <sz val="11"/>
        <color theme="1"/>
        <rFont val="Calibri"/>
        <family val="2"/>
        <charset val="162"/>
        <scheme val="minor"/>
      </rPr>
      <t xml:space="preserve">165 0lay için önlem alınmasına karşılık 38740.-TL tasarruf </t>
    </r>
    <r>
      <rPr>
        <sz val="11"/>
        <color theme="1"/>
        <rFont val="Calibri"/>
        <family val="2"/>
        <charset val="162"/>
        <scheme val="minor"/>
      </rPr>
      <t xml:space="preserve">edilecek bu durum göz önüne alındığında Pareto olayının önemi anlaşılmış olur.  </t>
    </r>
  </si>
  <si>
    <t>işverene maliyeti 
10.008-TL/ay, 
2,-TL/dk</t>
  </si>
  <si>
    <t>Muhafaza takılmamış perdah makinesi ile çalışılması yasaklanmalı, demir donutı üzeri kalaslarla yürüme yolu yapılmalı sık  kontrol edilmelii</t>
  </si>
  <si>
    <t xml:space="preserve">Demir döşeme, beton dökme ve vibratör kullanıcıları muhakkak  Çelik burunlu çizme giyilmeli, demir bükme, demir bağlama  ve döşeme elemanları deri eldiven giymeli ve ilgiliözel mesleki eğitim aldırılmış olmalı  </t>
  </si>
  <si>
    <t xml:space="preserve">Beton dökülecek ortamda kalıp plâkalarının çakılması, yağlanması, demir donatının döşenmesi, kalıp üstünün yıkanması, beton dülme esnasında, donatı üzerine kalaslarla yol döşenmesi, göze beton kaçmaması için göz koruma gözlüğü taktırılması, işe başlamadan her ekip başı tarafından çalışanlara işbaşı konuşmaları yapılarak tehlikeler anlatılması, beton hortmu ile beton döken elemanın hortum savrulmalarına karşı özel olarak uyarılması muhakkak yapılmalı             
</t>
  </si>
  <si>
    <t>2023 Asgari ücret Bürüt 10.008.-TL/ay, net 8.506.-TL/ay ayda 26 gün ve günde de 8 saat üzerinden işçinin işverene maliyeti 10.008 TL-+ (SGK %25,5+ işveren payı %2) = 12.459,80 TL/ay  olan bu değeri hesap yapabilmek için dakika cinsındaen ve giydirilmiş masraflar dahil  2.-TL/dk kabul edilebilir.</t>
  </si>
  <si>
    <t>Pareto sistemi içinde bulunan 20/80 durumunda 38 olaya için önlem alındığında karşılık 76.500 kayıp dakika ve 191.740 TL nin 153.000 TL hasarı önlemiş olacağız.</t>
  </si>
  <si>
    <t>Yine Pareto sistemi içinde bulunan 15/30 durumunda 64 olaya için önlem alındığında karşılık 14.150 kayıp dakika ve 191740 TL nin 28.300 TL hasarı önlemiş olacağız</t>
  </si>
  <si>
    <t>Alınacak önlemler yukarıda belirtilmeye çalışılmıştır</t>
  </si>
  <si>
    <r>
      <t xml:space="preserve">Yazılan bu formül </t>
    </r>
    <r>
      <rPr>
        <b/>
        <sz val="11"/>
        <color theme="1"/>
        <rFont val="Calibri"/>
        <family val="2"/>
        <charset val="162"/>
        <scheme val="minor"/>
      </rPr>
      <t>K8</t>
    </r>
    <r>
      <rPr>
        <sz val="11"/>
        <color theme="1"/>
        <rFont val="Calibri"/>
        <family val="2"/>
        <charset val="162"/>
        <scheme val="minor"/>
      </rPr>
      <t xml:space="preserve"> hücresinden </t>
    </r>
    <r>
      <rPr>
        <b/>
        <sz val="11"/>
        <color theme="1"/>
        <rFont val="Calibri"/>
        <family val="2"/>
        <charset val="162"/>
        <scheme val="minor"/>
      </rPr>
      <t>K22</t>
    </r>
    <r>
      <rPr>
        <sz val="11"/>
        <color theme="1"/>
        <rFont val="Calibri"/>
        <family val="2"/>
        <charset val="162"/>
        <scheme val="minor"/>
      </rPr>
      <t xml:space="preserve"> hücresine kadar kopyalanır, çıkan değerlerde</t>
    </r>
    <r>
      <rPr>
        <b/>
        <sz val="11"/>
        <color theme="1"/>
        <rFont val="Calibri"/>
        <family val="2"/>
        <charset val="162"/>
        <scheme val="minor"/>
      </rPr>
      <t xml:space="preserve"> %80</t>
    </r>
    <r>
      <rPr>
        <sz val="11"/>
        <color theme="1"/>
        <rFont val="Calibri"/>
        <family val="2"/>
        <charset val="162"/>
        <scheme val="minor"/>
      </rPr>
      <t xml:space="preserve"> değerine en yakın değer belirlenir. (K9) (%79,7) </t>
    </r>
  </si>
  <si>
    <r>
      <rPr>
        <b/>
        <sz val="11"/>
        <color theme="1"/>
        <rFont val="Calibri"/>
        <family val="2"/>
        <charset val="162"/>
        <scheme val="minor"/>
      </rPr>
      <t>L</t>
    </r>
    <r>
      <rPr>
        <sz val="11"/>
        <color theme="1"/>
        <rFont val="Calibri"/>
        <family val="2"/>
        <charset val="162"/>
        <scheme val="minor"/>
      </rPr>
      <t xml:space="preserve"> kolonunda da</t>
    </r>
    <r>
      <rPr>
        <b/>
        <sz val="11"/>
        <color theme="1"/>
        <rFont val="Calibri"/>
        <family val="2"/>
        <charset val="162"/>
        <scheme val="minor"/>
      </rPr>
      <t xml:space="preserve"> %15</t>
    </r>
    <r>
      <rPr>
        <sz val="11"/>
        <color theme="1"/>
        <rFont val="Calibri"/>
        <family val="2"/>
        <charset val="162"/>
        <scheme val="minor"/>
      </rPr>
      <t xml:space="preserve"> değerine en yakın değerdeki </t>
    </r>
    <r>
      <rPr>
        <b/>
        <sz val="11"/>
        <color theme="1"/>
        <rFont val="Calibri"/>
        <family val="2"/>
        <charset val="162"/>
        <scheme val="minor"/>
      </rPr>
      <t>L12</t>
    </r>
    <r>
      <rPr>
        <sz val="11"/>
        <color theme="1"/>
        <rFont val="Calibri"/>
        <family val="2"/>
        <charset val="162"/>
        <scheme val="minor"/>
      </rPr>
      <t xml:space="preserve"> hücresi işaretlenir. (L12) (14,8)</t>
    </r>
  </si>
  <si>
    <r>
      <t>Yanındaki</t>
    </r>
    <r>
      <rPr>
        <b/>
        <sz val="11"/>
        <color theme="1"/>
        <rFont val="Calibri"/>
        <family val="2"/>
        <charset val="162"/>
        <scheme val="minor"/>
      </rPr>
      <t xml:space="preserve"> %5</t>
    </r>
    <r>
      <rPr>
        <sz val="11"/>
        <color theme="1"/>
        <rFont val="Calibri"/>
        <family val="2"/>
        <charset val="162"/>
        <scheme val="minor"/>
      </rPr>
      <t xml:space="preserve"> kolonunda M</t>
    </r>
    <r>
      <rPr>
        <b/>
        <sz val="11"/>
        <color theme="1"/>
        <rFont val="Calibri"/>
        <family val="2"/>
        <charset val="162"/>
        <scheme val="minor"/>
      </rPr>
      <t>12</t>
    </r>
    <r>
      <rPr>
        <sz val="11"/>
        <color theme="1"/>
        <rFont val="Calibri"/>
        <family val="2"/>
        <charset val="162"/>
        <scheme val="minor"/>
      </rPr>
      <t xml:space="preserve"> satırının yanındaki M13 hücreye cümle sonundaki formül yazılır. </t>
    </r>
  </si>
  <si>
    <r>
      <rPr>
        <b/>
        <sz val="11"/>
        <color theme="1"/>
        <rFont val="Calibri"/>
        <family val="2"/>
        <charset val="162"/>
        <scheme val="minor"/>
      </rPr>
      <t>M13</t>
    </r>
    <r>
      <rPr>
        <sz val="11"/>
        <color theme="1"/>
        <rFont val="Calibri"/>
        <family val="2"/>
        <charset val="162"/>
        <scheme val="minor"/>
      </rPr>
      <t xml:space="preserve"> hücresine yazılan bu formül</t>
    </r>
    <r>
      <rPr>
        <b/>
        <sz val="11"/>
        <color theme="1"/>
        <rFont val="Calibri"/>
        <family val="2"/>
        <charset val="162"/>
        <scheme val="minor"/>
      </rPr>
      <t xml:space="preserve"> M22</t>
    </r>
    <r>
      <rPr>
        <sz val="11"/>
        <color theme="1"/>
        <rFont val="Calibri"/>
        <family val="2"/>
        <charset val="162"/>
        <scheme val="minor"/>
      </rPr>
      <t xml:space="preserve"> hücresine kadar kopyalanır.</t>
    </r>
  </si>
  <si>
    <r>
      <t>M kolonunda da</t>
    </r>
    <r>
      <rPr>
        <b/>
        <sz val="11"/>
        <color theme="1"/>
        <rFont val="Calibri"/>
        <family val="2"/>
        <charset val="162"/>
        <scheme val="minor"/>
      </rPr>
      <t xml:space="preserve"> %5</t>
    </r>
    <r>
      <rPr>
        <sz val="11"/>
        <color theme="1"/>
        <rFont val="Calibri"/>
        <family val="2"/>
        <charset val="162"/>
        <scheme val="minor"/>
      </rPr>
      <t xml:space="preserve"> değerine en yakın değerdeki M</t>
    </r>
    <r>
      <rPr>
        <b/>
        <sz val="11"/>
        <color theme="1"/>
        <rFont val="Calibri"/>
        <family val="2"/>
        <charset val="162"/>
        <scheme val="minor"/>
      </rPr>
      <t>19</t>
    </r>
    <r>
      <rPr>
        <sz val="11"/>
        <color theme="1"/>
        <rFont val="Calibri"/>
        <family val="2"/>
        <charset val="162"/>
        <scheme val="minor"/>
      </rPr>
      <t xml:space="preserve"> hücresi işaretlenir. (M19) (%5,2)</t>
    </r>
  </si>
  <si>
    <t>Pareto</t>
  </si>
  <si>
    <t>Pareto  %</t>
  </si>
  <si>
    <t>Maliyet</t>
  </si>
  <si>
    <t>IIII II</t>
  </si>
  <si>
    <t>IIII I</t>
  </si>
  <si>
    <t>IIII III</t>
  </si>
  <si>
    <t>IIII IIII</t>
  </si>
  <si>
    <t>20/80</t>
  </si>
  <si>
    <t>30/15</t>
  </si>
  <si>
    <t>50/5</t>
  </si>
  <si>
    <t>Bakiye</t>
  </si>
  <si>
    <t>TL (1000)</t>
  </si>
  <si>
    <t>Kaza sayısı</t>
  </si>
  <si>
    <t>Zaman kaybı</t>
  </si>
  <si>
    <t xml:space="preserve">Bu yazılan çetereler toplanır yanındaki kolona rakkam olarak yazılır </t>
  </si>
  <si>
    <t>Kolonlardaki sayıların toplamları 23 satırında D 23, F23, H23, J23 ve K23 hücrelerine toplama formülü yazılarak toplamlar bulunur</t>
  </si>
  <si>
    <t>=TOPLA(K8:K23)</t>
  </si>
  <si>
    <r>
      <t>Kayıp zaman kolonundaki değerler "Kümüle kayıp" kolonuda kümüle değerleri sıralanır (örneğin ilk kolona solundaki değer aşağı doğru</t>
    </r>
    <r>
      <rPr>
        <b/>
        <sz val="10"/>
        <color theme="1"/>
        <rFont val="Calibri"/>
        <family val="2"/>
        <charset val="162"/>
        <scheme val="minor"/>
      </rPr>
      <t xml:space="preserve"> J9</t>
    </r>
    <r>
      <rPr>
        <sz val="10"/>
        <color theme="1"/>
        <rFont val="Calibri"/>
        <family val="2"/>
        <charset val="162"/>
        <scheme val="minor"/>
      </rPr>
      <t xml:space="preserve"> hücresine </t>
    </r>
    <r>
      <rPr>
        <b/>
        <sz val="10"/>
        <color theme="1"/>
        <rFont val="Calibri"/>
        <family val="2"/>
        <charset val="162"/>
        <scheme val="minor"/>
      </rPr>
      <t>"I8+J9"</t>
    </r>
    <r>
      <rPr>
        <sz val="10"/>
        <color theme="1"/>
        <rFont val="Calibri"/>
        <family val="2"/>
        <charset val="162"/>
        <scheme val="minor"/>
      </rPr>
      <t xml:space="preserve"> formülü yazılır ve aşağıya kadar kopyalanır. (en üstte 67.200 en alt satırda 95.930 bulunur) </t>
    </r>
  </si>
  <si>
    <r>
      <rPr>
        <b/>
        <sz val="12"/>
        <color theme="1"/>
        <rFont val="Calibri"/>
        <family val="2"/>
        <charset val="162"/>
        <scheme val="minor"/>
      </rPr>
      <t>GÜDEK</t>
    </r>
    <r>
      <rPr>
        <sz val="11"/>
        <color theme="1"/>
        <rFont val="Calibri"/>
        <family val="2"/>
        <charset val="162"/>
        <scheme val="minor"/>
      </rPr>
      <t xml:space="preserve">
</t>
    </r>
    <r>
      <rPr>
        <sz val="8"/>
        <color theme="1"/>
        <rFont val="Calibri"/>
        <family val="2"/>
        <charset val="162"/>
        <scheme val="minor"/>
      </rPr>
      <t>Güvenlik Denetim Kontrol</t>
    </r>
    <r>
      <rPr>
        <sz val="11"/>
        <color theme="1"/>
        <rFont val="Calibri"/>
        <family val="2"/>
        <charset val="162"/>
        <scheme val="minor"/>
      </rPr>
      <t xml:space="preserve">
</t>
    </r>
    <r>
      <rPr>
        <b/>
        <sz val="12"/>
        <color theme="1"/>
        <rFont val="Calibri"/>
        <family val="2"/>
        <charset val="162"/>
        <scheme val="minor"/>
      </rPr>
      <t>9 UYGULAMA ÖRNEKLERİ
9A PARETO</t>
    </r>
  </si>
  <si>
    <t xml:space="preserve">Bu da 95.930 dakika 1,599 saat bulunur. Yani 1 saat 36 dakika AS kayıp demektir. Küçük örnek olduğu için zaman küçük çıkmıştır. </t>
  </si>
  <si>
    <t xml:space="preserve">Sağ tarafta kümüle kayıp dakikalar, yanına Paretonun %80, %15, %5  kolonları ilave edilir.           </t>
  </si>
  <si>
    <t>Daha önce büyükten küçü değere göre sıralanmış kayıp dakikaların (K) kümüle değerleri ( 95.930 bulunur),</t>
  </si>
  <si>
    <t xml:space="preserve">İNŞAAT ŞANTİYESİNDE ÖRNEK OLARAK ALINAN KAZA ÇEŞİDİ VE SAYILARI İLE PARETO UYGULAMASI </t>
  </si>
  <si>
    <r>
      <t>(</t>
    </r>
    <r>
      <rPr>
        <sz val="11"/>
        <color rgb="FFFF0000"/>
        <rFont val="Calibri"/>
        <family val="2"/>
        <charset val="162"/>
        <scheme val="minor"/>
      </rPr>
      <t>2C İnsan davranışı ve Beyin sistemi</t>
    </r>
    <r>
      <rPr>
        <sz val="11"/>
        <color theme="1"/>
        <rFont val="Calibri"/>
        <family val="2"/>
        <charset val="162"/>
        <scheme val="minor"/>
      </rPr>
      <t>) Dosyasında bu davranışlar işlenmiştir</t>
    </r>
  </si>
  <si>
    <t xml:space="preserve">2) Bu konuların beyin fırtınası ile çözüm önerileri belirlenmeli </t>
  </si>
  <si>
    <t>3) Çıkan sonuçlara göre eğitimler verilmeli ve ortamda önlemler alınmalı</t>
  </si>
  <si>
    <t xml:space="preserve">Dört katlı bir inşaatta beton dökme işleminde meydana gelen kazaların PARETO yöntemi kullanarak irdelenmesi </t>
  </si>
  <si>
    <r>
      <rPr>
        <b/>
        <sz val="11"/>
        <color rgb="FFC00000"/>
        <rFont val="Calibri"/>
        <family val="2"/>
        <charset val="162"/>
        <scheme val="minor"/>
      </rPr>
      <t>Çetele</t>
    </r>
    <r>
      <rPr>
        <sz val="11"/>
        <color rgb="FFC00000"/>
        <rFont val="Calibri"/>
        <family val="2"/>
        <charset val="162"/>
        <scheme val="minor"/>
      </rPr>
      <t>: Yazılan rakamınsilip yeni rakam yazılması yerine, her olayda işaret ile sayıların belirlenmesi işlemidir.</t>
    </r>
  </si>
  <si>
    <t>Çetele olarak yazılmasının nedeni, olumsuz olay (kaza) meydana geldiğinde hemen ilgili yapılan işlem satırına bir çizik (çetere) işaretlenir.</t>
  </si>
  <si>
    <t xml:space="preserve">İşlemler yapılırken işin başında bulunularak çalışmalar gözlemlenir, her katta yaşanan olumsuzluklar görüldükçe (çetele) işaretlenir, </t>
  </si>
  <si>
    <t>Excel dosyasında yukarıda görülen tabloda imalatı yapılacak kat sayısına göre Eksel kolonlarI hazırlanır,</t>
  </si>
  <si>
    <t xml:space="preserve">Yapılacak beton dökme imalatında takip edilecek işlem adımlarının (A klonu) listesi yazılır </t>
  </si>
  <si>
    <t>İşlemler yapılırken işin başında bulunularak çalışmalar gözlemlenir, her katta yaşanan olumsuzluklar görüldükçe (çetele olarak) işaretlenir,</t>
  </si>
  <si>
    <r>
      <rPr>
        <b/>
        <sz val="11"/>
        <color rgb="FFC00000"/>
        <rFont val="Calibri"/>
        <family val="2"/>
        <charset val="162"/>
        <scheme val="minor"/>
      </rPr>
      <t>Çetele</t>
    </r>
    <r>
      <rPr>
        <sz val="11"/>
        <color rgb="FFC00000"/>
        <rFont val="Calibri"/>
        <family val="2"/>
        <charset val="162"/>
        <scheme val="minor"/>
      </rPr>
      <t>: Yazılan rakamın silip yeni rakam yazılma işlemi yerine, her olayda işaret ile sayıların belirlenmesi işlemidir.</t>
    </r>
  </si>
  <si>
    <t xml:space="preserve">Çetele işaretleri toplanır yanındaki kolona rakam olarak yazılır, </t>
  </si>
  <si>
    <r>
      <t>Rakamların toplamı  "K8" kolonuna toplama formülü ile  (</t>
    </r>
    <r>
      <rPr>
        <sz val="11"/>
        <color rgb="FFFF0000"/>
        <rFont val="Calibri"/>
        <family val="2"/>
        <charset val="162"/>
        <scheme val="minor"/>
      </rPr>
      <t>=TOPLA(D8+F8+H8+J8</t>
    </r>
    <r>
      <rPr>
        <sz val="11"/>
        <color theme="1"/>
        <rFont val="Calibri"/>
        <family val="2"/>
        <charset val="162"/>
        <scheme val="minor"/>
      </rPr>
      <t xml:space="preserve">) aynı olayların 4 kattaki toplamları kaydedilir, aynı formül aşağıya doğru 22. satıra kadar kopyalanır. Böylece katlardaki toplam olay sayıları bulunmuş olur.   </t>
    </r>
  </si>
  <si>
    <t>!!</t>
  </si>
  <si>
    <t xml:space="preserve">İşlemler yapılırken işin başında devamlı bulunularak çalışmalar gözlemlenir, her katta yaşanan olumsuzluklar görüldükçe (/) işaretlenir, </t>
  </si>
  <si>
    <t>( = )</t>
  </si>
  <si>
    <t>Yer kazanmak için Çetele işaretli kolonları kaldırıp sadece rakam olan kolonları bırakılır</t>
  </si>
  <si>
    <t xml:space="preserve">Her olayın ortalama tahmini kayıp zamanları herbir olayın yanındaki satırında "H" kolonuna dakika olarak ayrı ayrı yazılır. </t>
  </si>
  <si>
    <r>
      <t>"I" kolonunda görüldüğü gibi, Sıralama yapmak için önce tüm tablo taranır ve  "I" kolonundaki değerler 9. satırından 23. satıra kadar büyükten küçüğe doğru sıralamaya sokulur (</t>
    </r>
    <r>
      <rPr>
        <b/>
        <sz val="11"/>
        <color theme="1"/>
        <rFont val="Calibri"/>
        <family val="2"/>
        <charset val="162"/>
        <scheme val="minor"/>
      </rPr>
      <t>dikka</t>
    </r>
    <r>
      <rPr>
        <sz val="11"/>
        <color theme="1"/>
        <rFont val="Calibri"/>
        <family val="2"/>
        <charset val="162"/>
        <scheme val="minor"/>
      </rPr>
      <t>t: sıralamaya 91450 hücresi sokulmaz)</t>
    </r>
  </si>
  <si>
    <t xml:space="preserve">Bu işlem yapıldıktan sonra Pato işlemlerini görebilmek için sol tarafa 5 kolon, Sağ tarafa 3 kolan eklemesi yapılması gerekiyor. 
Tabloyu Printerde A4 sayfasına sığdırabilmek için bazı kolonlara excelde gizleme işlemi için gizlenecek kolonlar önce taranır sonra Fareye sol klik işaretlenir ve gizle komutuna basılır. Aynı işlemler tekrarlanırsa kolonlar görülür olur.  </t>
  </si>
  <si>
    <t>NOT:
PARETO İŞLEMLERİ İÇİN İLGİLENEN İGU ELEMANLARI "EXCEL İŞLEMLERİNİ" BİLDİĞİNİ BİLİYORUM AMA  YİNE DE İFADELERDE YANLIŞ BİR  ANLATIM OLABİLİR DÜŞÜNCESİYLE , TEK TEK ANLATILMAYA ÇALIŞILDIĞINI BELİRTMEK İSTERİM</t>
  </si>
  <si>
    <t xml:space="preserve">Olay sayısı ile kayıp zaman değeri  (=H9*G9) ile bulunan değer ( I ) kolonu yazılır  </t>
  </si>
  <si>
    <t xml:space="preserve">Bu formül 9. satırdan 23. satıra kadar kopyalanır, böylece kayıp zamanlar bulunur </t>
  </si>
  <si>
    <t xml:space="preserve">Kayıp zamanların toplamı ("I" kolonunda)  toplama formül yazılarak (örnekte 91450 bulunmuş) olur </t>
  </si>
  <si>
    <t>"I" kolonunda görüldüğü gibi, Sıralama yapmak için önce tüm tablo taranır ve  "I" kolonundaki değerler 9. satırından 23. satıra kadar büyükten küçüğe doğru sıralamaya yapılmıştı  (dikkat: sıralamaya 91450 hücresi sokulmaz)</t>
  </si>
  <si>
    <t>Toplam
Kayp
Dk.</t>
  </si>
  <si>
    <r>
      <t>Tablonun</t>
    </r>
    <r>
      <rPr>
        <b/>
        <sz val="10"/>
        <color theme="1"/>
        <rFont val="Calibri"/>
        <family val="2"/>
        <charset val="162"/>
        <scheme val="minor"/>
      </rPr>
      <t xml:space="preserve"> sağ tarafına</t>
    </r>
    <r>
      <rPr>
        <sz val="10"/>
        <color theme="1"/>
        <rFont val="Calibri"/>
        <family val="2"/>
        <charset val="162"/>
        <scheme val="minor"/>
      </rPr>
      <t xml:space="preserve"> kümüle, Pareto kayıp zaman(%80, %15, %5) kolonları olarak  ve pareto %  oranları için  4 tane kolon eklenir. </t>
    </r>
  </si>
  <si>
    <t>Kümüle kayıp Dk. Kolonuna Toplam kayıp Dk. Kolonundaki Kümüle değerleri hesaplanıp yazılır  (67.200 ile başlayıp 95.030 sayısına kadar)</t>
  </si>
  <si>
    <r>
      <rPr>
        <b/>
        <sz val="10"/>
        <color theme="1"/>
        <rFont val="Calibri"/>
        <family val="2"/>
        <charset val="162"/>
        <scheme val="minor"/>
      </rPr>
      <t xml:space="preserve">Pareto %80 </t>
    </r>
    <r>
      <rPr>
        <sz val="10"/>
        <color theme="1"/>
        <rFont val="Calibri"/>
        <family val="2"/>
        <charset val="162"/>
        <scheme val="minor"/>
      </rPr>
      <t xml:space="preserve">kolonu </t>
    </r>
    <r>
      <rPr>
        <b/>
        <sz val="10"/>
        <color theme="1"/>
        <rFont val="Calibri"/>
        <family val="2"/>
        <charset val="162"/>
        <scheme val="minor"/>
      </rPr>
      <t>9. satırından</t>
    </r>
    <r>
      <rPr>
        <sz val="10"/>
        <color theme="1"/>
        <rFont val="Calibri"/>
        <family val="2"/>
        <charset val="162"/>
        <scheme val="minor"/>
      </rPr>
      <t xml:space="preserve"> başlamak üzere </t>
    </r>
    <r>
      <rPr>
        <b/>
        <sz val="10"/>
        <color theme="1"/>
        <rFont val="Calibri"/>
        <family val="2"/>
        <charset val="162"/>
        <scheme val="minor"/>
      </rPr>
      <t>(=J9/$I$23)</t>
    </r>
    <r>
      <rPr>
        <sz val="10"/>
        <color theme="1"/>
        <rFont val="Calibri"/>
        <family val="2"/>
        <charset val="162"/>
        <scheme val="minor"/>
      </rPr>
      <t xml:space="preserve"> formülü yazılır ve</t>
    </r>
    <r>
      <rPr>
        <b/>
        <sz val="10"/>
        <color theme="1"/>
        <rFont val="Calibri"/>
        <family val="2"/>
        <charset val="162"/>
        <scheme val="minor"/>
      </rPr>
      <t>22. satıra kadar kopyalanır.</t>
    </r>
  </si>
  <si>
    <r>
      <rPr>
        <b/>
        <sz val="10"/>
        <color theme="1"/>
        <rFont val="Calibri"/>
        <family val="2"/>
        <charset val="162"/>
        <scheme val="minor"/>
      </rPr>
      <t>Pareto %15</t>
    </r>
    <r>
      <rPr>
        <sz val="10"/>
        <color theme="1"/>
        <rFont val="Calibri"/>
        <family val="2"/>
        <charset val="162"/>
        <scheme val="minor"/>
      </rPr>
      <t xml:space="preserve"> kolonu 10. satırından başlamak üzere </t>
    </r>
    <r>
      <rPr>
        <b/>
        <sz val="10"/>
        <color theme="1"/>
        <rFont val="Calibri"/>
        <family val="2"/>
        <charset val="162"/>
        <scheme val="minor"/>
      </rPr>
      <t>(=K9-$K$9)</t>
    </r>
    <r>
      <rPr>
        <sz val="10"/>
        <color theme="1"/>
        <rFont val="Calibri"/>
        <family val="2"/>
        <charset val="162"/>
        <scheme val="minor"/>
      </rPr>
      <t xml:space="preserve"> formülü yazılır ve </t>
    </r>
    <r>
      <rPr>
        <b/>
        <sz val="10"/>
        <color theme="1"/>
        <rFont val="Calibri"/>
        <family val="2"/>
        <charset val="162"/>
        <scheme val="minor"/>
      </rPr>
      <t>22. satıra kadar kopyalanır.</t>
    </r>
    <r>
      <rPr>
        <sz val="10"/>
        <color theme="1"/>
        <rFont val="Calibri"/>
        <family val="2"/>
        <charset val="162"/>
        <scheme val="minor"/>
      </rPr>
      <t xml:space="preserve"> (%80 değerine yakın satır)</t>
    </r>
  </si>
  <si>
    <r>
      <rPr>
        <b/>
        <sz val="10"/>
        <color theme="1"/>
        <rFont val="Calibri"/>
        <family val="2"/>
        <charset val="162"/>
        <scheme val="minor"/>
      </rPr>
      <t>Pareto %5</t>
    </r>
    <r>
      <rPr>
        <sz val="10"/>
        <color theme="1"/>
        <rFont val="Calibri"/>
        <family val="2"/>
        <charset val="162"/>
        <scheme val="minor"/>
      </rPr>
      <t xml:space="preserve"> kolonu 13. satırından başlamak üzere </t>
    </r>
    <r>
      <rPr>
        <b/>
        <sz val="10"/>
        <color theme="1"/>
        <rFont val="Calibri"/>
        <family val="2"/>
        <charset val="162"/>
        <scheme val="minor"/>
      </rPr>
      <t>(=L13/$L$23)</t>
    </r>
    <r>
      <rPr>
        <sz val="10"/>
        <color theme="1"/>
        <rFont val="Calibri"/>
        <family val="2"/>
        <charset val="162"/>
        <scheme val="minor"/>
      </rPr>
      <t xml:space="preserve"> formülü yazılır ve </t>
    </r>
    <r>
      <rPr>
        <b/>
        <sz val="10"/>
        <color theme="1"/>
        <rFont val="Calibri"/>
        <family val="2"/>
        <charset val="162"/>
        <scheme val="minor"/>
      </rPr>
      <t>22. satıra kadar kopyalanır.</t>
    </r>
    <r>
      <rPr>
        <sz val="10"/>
        <color theme="1"/>
        <rFont val="Calibri"/>
        <family val="2"/>
        <charset val="162"/>
        <scheme val="minor"/>
      </rPr>
      <t xml:space="preserve"> (%15 değerine yakın satır)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</si>
</sst>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h:mm;@"/>
    <numFmt numFmtId="165" formatCode="0.0%"/>
    <numFmt numFmtId="166" formatCode="#,##0\ &quot;₺&quot;"/>
    <numFmt numFmtId="167" formatCode="#,##0.00\ &quot;₺&quot;"/>
  </numFmts>
  <fonts count="43" x14ac:knownFonts="1">
    <font>
      <sz val="11"/>
      <color theme="1"/>
      <name val="Calibri"/>
      <family val="2"/>
      <charset val="162"/>
      <scheme val="minor"/>
    </font>
    <font>
      <i/>
      <sz val="11"/>
      <name val="Calibri"/>
      <family val="2"/>
      <charset val="162"/>
      <scheme val="minor"/>
    </font>
    <font>
      <sz val="9"/>
      <color theme="1"/>
      <name val="Calibri"/>
      <family val="2"/>
      <charset val="162"/>
      <scheme val="minor"/>
    </font>
    <font>
      <b/>
      <sz val="11"/>
      <color theme="0"/>
      <name val="Calibri"/>
      <family val="2"/>
      <charset val="162"/>
      <scheme val="minor"/>
    </font>
    <font>
      <sz val="11"/>
      <color theme="0"/>
      <name val="Calibri"/>
      <family val="2"/>
      <charset val="162"/>
      <scheme val="minor"/>
    </font>
    <font>
      <sz val="11"/>
      <name val="Calibri"/>
      <family val="2"/>
      <charset val="162"/>
      <scheme val="minor"/>
    </font>
    <font>
      <sz val="9"/>
      <name val="Calibri"/>
      <family val="2"/>
      <charset val="162"/>
      <scheme val="minor"/>
    </font>
    <font>
      <sz val="9"/>
      <color theme="0"/>
      <name val="Calibri"/>
      <family val="2"/>
      <charset val="162"/>
      <scheme val="minor"/>
    </font>
    <font>
      <b/>
      <sz val="14"/>
      <color theme="1"/>
      <name val="Times New Roman"/>
      <family val="1"/>
      <charset val="162"/>
    </font>
    <font>
      <sz val="10"/>
      <color theme="1"/>
      <name val="Calibri"/>
      <family val="2"/>
      <charset val="162"/>
      <scheme val="minor"/>
    </font>
    <font>
      <sz val="10"/>
      <color theme="0"/>
      <name val="Calibri"/>
      <family val="2"/>
      <charset val="162"/>
      <scheme val="minor"/>
    </font>
    <font>
      <sz val="8"/>
      <color theme="1"/>
      <name val="Calibri"/>
      <family val="2"/>
      <charset val="162"/>
      <scheme val="minor"/>
    </font>
    <font>
      <sz val="8"/>
      <name val="Calibri"/>
      <family val="2"/>
      <charset val="162"/>
      <scheme val="minor"/>
    </font>
    <font>
      <sz val="10"/>
      <name val="Calibri"/>
      <family val="2"/>
      <charset val="162"/>
      <scheme val="minor"/>
    </font>
    <font>
      <b/>
      <sz val="11"/>
      <color theme="1"/>
      <name val="Calibri"/>
      <family val="2"/>
      <charset val="162"/>
      <scheme val="minor"/>
    </font>
    <font>
      <sz val="14"/>
      <color theme="1"/>
      <name val="Calibri"/>
      <family val="2"/>
      <charset val="162"/>
      <scheme val="minor"/>
    </font>
    <font>
      <b/>
      <sz val="14"/>
      <color theme="1"/>
      <name val="Calibri"/>
      <family val="2"/>
      <charset val="162"/>
      <scheme val="minor"/>
    </font>
    <font>
      <b/>
      <sz val="9"/>
      <color theme="1"/>
      <name val="Calibri"/>
      <family val="2"/>
      <charset val="162"/>
      <scheme val="minor"/>
    </font>
    <font>
      <b/>
      <sz val="9"/>
      <color theme="0"/>
      <name val="Calibri"/>
      <family val="2"/>
      <charset val="162"/>
      <scheme val="minor"/>
    </font>
    <font>
      <b/>
      <sz val="12"/>
      <color theme="0"/>
      <name val="Calibri"/>
      <family val="2"/>
      <charset val="162"/>
      <scheme val="minor"/>
    </font>
    <font>
      <b/>
      <sz val="13"/>
      <color theme="1"/>
      <name val="Times New Roman"/>
      <family val="1"/>
      <charset val="162"/>
    </font>
    <font>
      <b/>
      <sz val="12"/>
      <color theme="1"/>
      <name val="Times New Roman"/>
      <family val="1"/>
      <charset val="162"/>
    </font>
    <font>
      <sz val="12"/>
      <color theme="1"/>
      <name val="Calibri"/>
      <family val="2"/>
      <charset val="162"/>
      <scheme val="minor"/>
    </font>
    <font>
      <i/>
      <sz val="11"/>
      <color theme="0"/>
      <name val="Calibri"/>
      <family val="2"/>
      <charset val="162"/>
      <scheme val="minor"/>
    </font>
    <font>
      <sz val="11"/>
      <color rgb="FFFFFF00"/>
      <name val="Calibri"/>
      <family val="2"/>
      <charset val="162"/>
      <scheme val="minor"/>
    </font>
    <font>
      <sz val="11"/>
      <color theme="4" tint="0.59999389629810485"/>
      <name val="Calibri"/>
      <family val="2"/>
      <charset val="162"/>
      <scheme val="minor"/>
    </font>
    <font>
      <sz val="11"/>
      <color theme="4" tint="0.79998168889431442"/>
      <name val="Calibri"/>
      <family val="2"/>
      <charset val="162"/>
      <scheme val="minor"/>
    </font>
    <font>
      <b/>
      <sz val="8"/>
      <color theme="1"/>
      <name val="Calibri"/>
      <family val="2"/>
      <charset val="162"/>
      <scheme val="minor"/>
    </font>
    <font>
      <b/>
      <sz val="8"/>
      <color theme="0"/>
      <name val="Calibri"/>
      <family val="2"/>
      <charset val="162"/>
      <scheme val="minor"/>
    </font>
    <font>
      <sz val="8"/>
      <color theme="0"/>
      <name val="Calibri"/>
      <family val="2"/>
      <charset val="162"/>
      <scheme val="minor"/>
    </font>
    <font>
      <b/>
      <sz val="7"/>
      <color theme="1"/>
      <name val="Calibri"/>
      <family val="2"/>
      <charset val="162"/>
      <scheme val="minor"/>
    </font>
    <font>
      <sz val="7"/>
      <name val="Calibri"/>
      <family val="2"/>
      <charset val="162"/>
      <scheme val="minor"/>
    </font>
    <font>
      <b/>
      <sz val="11"/>
      <color theme="1"/>
      <name val="Times New Roman"/>
      <family val="1"/>
      <charset val="162"/>
    </font>
    <font>
      <b/>
      <sz val="11"/>
      <color theme="8" tint="-0.249977111117893"/>
      <name val="Calibri"/>
      <family val="2"/>
      <charset val="162"/>
      <scheme val="minor"/>
    </font>
    <font>
      <b/>
      <sz val="11"/>
      <color rgb="FFFF0000"/>
      <name val="Calibri"/>
      <family val="2"/>
      <charset val="162"/>
      <scheme val="minor"/>
    </font>
    <font>
      <sz val="11"/>
      <color theme="8" tint="-0.499984740745262"/>
      <name val="Calibri"/>
      <family val="2"/>
      <charset val="162"/>
      <scheme val="minor"/>
    </font>
    <font>
      <sz val="11"/>
      <color theme="6" tint="-0.499984740745262"/>
      <name val="Calibri"/>
      <family val="2"/>
      <charset val="162"/>
      <scheme val="minor"/>
    </font>
    <font>
      <b/>
      <sz val="12"/>
      <color theme="1"/>
      <name val="Calibri"/>
      <family val="2"/>
      <charset val="162"/>
      <scheme val="minor"/>
    </font>
    <font>
      <b/>
      <sz val="10"/>
      <color theme="1"/>
      <name val="Calibri"/>
      <family val="2"/>
      <charset val="162"/>
      <scheme val="minor"/>
    </font>
    <font>
      <sz val="11"/>
      <color rgb="FFFF0000"/>
      <name val="Calibri"/>
      <family val="2"/>
      <charset val="162"/>
      <scheme val="minor"/>
    </font>
    <font>
      <b/>
      <sz val="11"/>
      <color rgb="FFC00000"/>
      <name val="Calibri"/>
      <family val="2"/>
      <charset val="162"/>
      <scheme val="minor"/>
    </font>
    <font>
      <sz val="11"/>
      <color rgb="FFC00000"/>
      <name val="Calibri"/>
      <family val="2"/>
      <charset val="162"/>
      <scheme val="minor"/>
    </font>
    <font>
      <sz val="14"/>
      <color rgb="FFFF0000"/>
      <name val="Calibri"/>
      <family val="2"/>
      <charset val="162"/>
      <scheme val="minor"/>
    </font>
  </fonts>
  <fills count="14">
    <fill>
      <patternFill patternType="none"/>
    </fill>
    <fill>
      <patternFill patternType="gray125"/>
    </fill>
    <fill>
      <patternFill patternType="solid">
        <fgColor rgb="FFFFFF00"/>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rgb="FF002060"/>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3" tint="-0.249977111117893"/>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top style="hair">
        <color auto="1"/>
      </top>
      <bottom style="thin">
        <color indexed="64"/>
      </bottom>
      <diagonal/>
    </border>
    <border>
      <left style="thin">
        <color auto="1"/>
      </left>
      <right style="thin">
        <color auto="1"/>
      </right>
      <top style="hair">
        <color auto="1"/>
      </top>
      <bottom/>
      <diagonal/>
    </border>
    <border>
      <left/>
      <right/>
      <top style="hair">
        <color auto="1"/>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s>
  <cellStyleXfs count="1">
    <xf numFmtId="0" fontId="0" fillId="0" borderId="0"/>
  </cellStyleXfs>
  <cellXfs count="378">
    <xf numFmtId="0" fontId="0" fillId="0" borderId="0" xfId="0"/>
    <xf numFmtId="0" fontId="0" fillId="0" borderId="0" xfId="0" applyAlignment="1">
      <alignment horizontal="right"/>
    </xf>
    <xf numFmtId="0" fontId="0" fillId="0" borderId="2" xfId="0" applyBorder="1" applyAlignment="1">
      <alignment horizontal="right"/>
    </xf>
    <xf numFmtId="0" fontId="0" fillId="0" borderId="3" xfId="0" applyBorder="1" applyAlignment="1">
      <alignment horizontal="right"/>
    </xf>
    <xf numFmtId="0" fontId="0" fillId="0" borderId="4" xfId="0" applyBorder="1" applyAlignment="1">
      <alignment horizontal="right"/>
    </xf>
    <xf numFmtId="0" fontId="1" fillId="0" borderId="3"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1" fillId="0" borderId="2"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4" xfId="0" applyFont="1" applyBorder="1" applyAlignment="1">
      <alignment horizontal="center" vertical="center"/>
    </xf>
    <xf numFmtId="0" fontId="5" fillId="0" borderId="4" xfId="0" applyFont="1" applyBorder="1" applyAlignment="1">
      <alignment horizontal="center" vertical="center"/>
    </xf>
    <xf numFmtId="0" fontId="5" fillId="0" borderId="12" xfId="0" applyFont="1" applyBorder="1" applyAlignment="1">
      <alignment horizontal="center" vertical="center"/>
    </xf>
    <xf numFmtId="0" fontId="5" fillId="0" borderId="0" xfId="0" applyFont="1" applyAlignment="1">
      <alignment horizontal="center" vertical="center"/>
    </xf>
    <xf numFmtId="0" fontId="4" fillId="0" borderId="12" xfId="0" applyFont="1" applyBorder="1" applyAlignment="1">
      <alignment horizontal="center" vertical="center"/>
    </xf>
    <xf numFmtId="0" fontId="4" fillId="0" borderId="0" xfId="0" applyFont="1" applyAlignment="1">
      <alignment horizontal="center" vertical="center"/>
    </xf>
    <xf numFmtId="0" fontId="0" fillId="0" borderId="10" xfId="0" applyBorder="1" applyAlignment="1">
      <alignment horizontal="center" vertical="center" wrapText="1"/>
    </xf>
    <xf numFmtId="0" fontId="4" fillId="3" borderId="1" xfId="0" applyFont="1" applyFill="1" applyBorder="1" applyAlignment="1">
      <alignment horizontal="center" vertical="center"/>
    </xf>
    <xf numFmtId="165" fontId="5" fillId="0" borderId="3" xfId="0" applyNumberFormat="1" applyFont="1" applyBorder="1" applyAlignment="1">
      <alignment horizontal="center" vertic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2" xfId="0" applyFont="1" applyFill="1" applyBorder="1" applyAlignment="1">
      <alignment horizontal="center" vertical="center"/>
    </xf>
    <xf numFmtId="0" fontId="0" fillId="4" borderId="10" xfId="0" applyFill="1" applyBorder="1" applyAlignment="1">
      <alignment horizontal="center" vertical="center"/>
    </xf>
    <xf numFmtId="0" fontId="0" fillId="4" borderId="6" xfId="0" applyFill="1" applyBorder="1" applyAlignment="1">
      <alignment horizontal="center" vertical="center"/>
    </xf>
    <xf numFmtId="164" fontId="2" fillId="4" borderId="10" xfId="0" applyNumberFormat="1" applyFont="1" applyFill="1" applyBorder="1" applyAlignment="1">
      <alignment horizontal="center" vertical="center"/>
    </xf>
    <xf numFmtId="0" fontId="6" fillId="4" borderId="12" xfId="0" applyFont="1" applyFill="1" applyBorder="1" applyAlignment="1">
      <alignment horizontal="center" vertical="center"/>
    </xf>
    <xf numFmtId="164" fontId="7" fillId="0" borderId="0" xfId="0" applyNumberFormat="1" applyFont="1" applyAlignment="1">
      <alignment horizontal="center" vertical="center"/>
    </xf>
    <xf numFmtId="0" fontId="7" fillId="0" borderId="0" xfId="0" applyFont="1" applyAlignment="1">
      <alignment horizontal="center" vertical="center"/>
    </xf>
    <xf numFmtId="0" fontId="9" fillId="0" borderId="2"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165" fontId="5" fillId="0" borderId="4" xfId="0" applyNumberFormat="1" applyFont="1" applyBorder="1" applyAlignment="1">
      <alignment horizontal="center" vertical="center"/>
    </xf>
    <xf numFmtId="166" fontId="0" fillId="0" borderId="12" xfId="0" applyNumberFormat="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11" xfId="0" applyBorder="1" applyAlignment="1">
      <alignment horizontal="center" vertical="center"/>
    </xf>
    <xf numFmtId="167" fontId="6" fillId="5" borderId="1" xfId="0" applyNumberFormat="1" applyFont="1" applyFill="1" applyBorder="1" applyAlignment="1">
      <alignment horizontal="center" vertical="center"/>
    </xf>
    <xf numFmtId="0" fontId="0" fillId="5" borderId="1" xfId="0" applyFill="1" applyBorder="1" applyAlignment="1">
      <alignment horizontal="center" vertical="center"/>
    </xf>
    <xf numFmtId="166" fontId="0" fillId="0" borderId="11" xfId="0" applyNumberFormat="1" applyBorder="1" applyAlignment="1">
      <alignment horizontal="center" vertical="center"/>
    </xf>
    <xf numFmtId="0" fontId="0" fillId="0" borderId="13" xfId="0" applyBorder="1"/>
    <xf numFmtId="9" fontId="10" fillId="6" borderId="12" xfId="0" applyNumberFormat="1" applyFont="1" applyFill="1" applyBorder="1" applyAlignment="1">
      <alignment horizontal="center" vertical="center"/>
    </xf>
    <xf numFmtId="3" fontId="0" fillId="0" borderId="12" xfId="0" applyNumberFormat="1" applyBorder="1" applyAlignment="1">
      <alignment horizontal="center" vertical="center"/>
    </xf>
    <xf numFmtId="3" fontId="0" fillId="0" borderId="5" xfId="0" applyNumberFormat="1" applyBorder="1"/>
    <xf numFmtId="3" fontId="0" fillId="0" borderId="2" xfId="0" applyNumberFormat="1" applyBorder="1" applyAlignment="1">
      <alignment horizontal="center" vertical="center"/>
    </xf>
    <xf numFmtId="3" fontId="0" fillId="0" borderId="3" xfId="0" applyNumberFormat="1" applyBorder="1" applyAlignment="1">
      <alignment horizontal="center" vertical="center"/>
    </xf>
    <xf numFmtId="3" fontId="0" fillId="0" borderId="4" xfId="0" applyNumberFormat="1" applyBorder="1" applyAlignment="1">
      <alignment horizontal="center" vertical="center"/>
    </xf>
    <xf numFmtId="166" fontId="2" fillId="0" borderId="2" xfId="0" applyNumberFormat="1" applyFont="1" applyBorder="1"/>
    <xf numFmtId="166" fontId="2" fillId="0" borderId="3" xfId="0" applyNumberFormat="1" applyFont="1" applyBorder="1"/>
    <xf numFmtId="166" fontId="2" fillId="0" borderId="4" xfId="0" applyNumberFormat="1" applyFont="1" applyBorder="1"/>
    <xf numFmtId="164" fontId="13" fillId="7" borderId="10" xfId="0" applyNumberFormat="1" applyFont="1" applyFill="1" applyBorder="1" applyAlignment="1">
      <alignment horizontal="center" vertical="center"/>
    </xf>
    <xf numFmtId="0" fontId="13" fillId="7" borderId="12"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165" fontId="5" fillId="0" borderId="2" xfId="0" applyNumberFormat="1" applyFont="1" applyBorder="1" applyAlignment="1">
      <alignment horizontal="center" vertical="center"/>
    </xf>
    <xf numFmtId="164" fontId="6" fillId="7" borderId="10" xfId="0" applyNumberFormat="1" applyFont="1" applyFill="1" applyBorder="1" applyAlignment="1">
      <alignment horizontal="center" vertical="center"/>
    </xf>
    <xf numFmtId="0" fontId="6" fillId="7" borderId="12" xfId="0" applyFont="1" applyFill="1" applyBorder="1" applyAlignment="1">
      <alignment horizontal="center" vertical="center"/>
    </xf>
    <xf numFmtId="3" fontId="5" fillId="7" borderId="2" xfId="0" applyNumberFormat="1" applyFont="1" applyFill="1" applyBorder="1" applyAlignment="1">
      <alignment horizontal="center" vertical="center"/>
    </xf>
    <xf numFmtId="3" fontId="5" fillId="7" borderId="3" xfId="0" applyNumberFormat="1" applyFont="1" applyFill="1" applyBorder="1" applyAlignment="1">
      <alignment horizontal="center" vertical="center"/>
    </xf>
    <xf numFmtId="3" fontId="5" fillId="7" borderId="4" xfId="0" applyNumberFormat="1" applyFont="1" applyFill="1" applyBorder="1" applyAlignment="1">
      <alignment horizontal="center" vertical="center"/>
    </xf>
    <xf numFmtId="10" fontId="0" fillId="0" borderId="0" xfId="0" applyNumberFormat="1"/>
    <xf numFmtId="0" fontId="15" fillId="0" borderId="0" xfId="0" applyFont="1"/>
    <xf numFmtId="0" fontId="0" fillId="0" borderId="0" xfId="0" applyAlignment="1">
      <alignment wrapText="1"/>
    </xf>
    <xf numFmtId="0" fontId="0" fillId="0" borderId="20" xfId="0" applyBorder="1"/>
    <xf numFmtId="0" fontId="0" fillId="0" borderId="21" xfId="0" applyBorder="1"/>
    <xf numFmtId="0" fontId="0" fillId="0" borderId="22" xfId="0" applyBorder="1"/>
    <xf numFmtId="165" fontId="0" fillId="0" borderId="0" xfId="0" applyNumberFormat="1"/>
    <xf numFmtId="165" fontId="4" fillId="6" borderId="3" xfId="0" applyNumberFormat="1" applyFont="1" applyFill="1" applyBorder="1" applyAlignment="1">
      <alignment horizontal="center" vertical="center"/>
    </xf>
    <xf numFmtId="9" fontId="7" fillId="8" borderId="12" xfId="0" applyNumberFormat="1" applyFont="1" applyFill="1" applyBorder="1" applyAlignment="1">
      <alignment horizontal="center" vertical="center"/>
    </xf>
    <xf numFmtId="165" fontId="4" fillId="8" borderId="3" xfId="0" applyNumberFormat="1" applyFont="1" applyFill="1" applyBorder="1" applyAlignment="1">
      <alignment horizontal="center" vertical="center"/>
    </xf>
    <xf numFmtId="0" fontId="5" fillId="2" borderId="10" xfId="0" applyFont="1" applyFill="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4" fillId="0" borderId="3" xfId="0" applyFont="1" applyBorder="1" applyAlignment="1">
      <alignment horizontal="center" vertical="center"/>
    </xf>
    <xf numFmtId="0" fontId="23" fillId="0" borderId="4" xfId="0" applyFont="1" applyBorder="1" applyAlignment="1">
      <alignment horizontal="center" vertical="center"/>
    </xf>
    <xf numFmtId="0" fontId="24" fillId="2" borderId="10"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12" xfId="0" applyFont="1" applyFill="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25" fillId="7" borderId="2"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4" fillId="0" borderId="0" xfId="0" applyFont="1" applyAlignment="1">
      <alignment horizontal="right"/>
    </xf>
    <xf numFmtId="0" fontId="26" fillId="7" borderId="2" xfId="0" applyFont="1" applyFill="1" applyBorder="1" applyAlignment="1">
      <alignment horizontal="center" vertical="center"/>
    </xf>
    <xf numFmtId="0" fontId="26" fillId="7" borderId="3" xfId="0" applyFont="1" applyFill="1" applyBorder="1" applyAlignment="1">
      <alignment horizontal="center" vertical="center"/>
    </xf>
    <xf numFmtId="0" fontId="26" fillId="7" borderId="4" xfId="0" applyFont="1" applyFill="1" applyBorder="1" applyAlignment="1">
      <alignment horizontal="center" vertical="center"/>
    </xf>
    <xf numFmtId="164" fontId="2" fillId="4" borderId="10"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xf>
    <xf numFmtId="0" fontId="0" fillId="0" borderId="0" xfId="0" applyAlignment="1">
      <alignment horizontal="right" vertical="center"/>
    </xf>
    <xf numFmtId="0" fontId="5" fillId="2" borderId="4" xfId="0" quotePrefix="1" applyFont="1" applyFill="1" applyBorder="1" applyAlignment="1">
      <alignment horizontal="center" vertical="center"/>
    </xf>
    <xf numFmtId="0" fontId="5" fillId="2" borderId="12" xfId="0" quotePrefix="1" applyFont="1" applyFill="1" applyBorder="1" applyAlignment="1">
      <alignment horizontal="center" vertical="center"/>
    </xf>
    <xf numFmtId="0" fontId="5" fillId="0" borderId="0" xfId="0" quotePrefix="1" applyFont="1" applyAlignment="1">
      <alignment horizontal="left" vertical="center"/>
    </xf>
    <xf numFmtId="0" fontId="4" fillId="0" borderId="0" xfId="0" applyFont="1"/>
    <xf numFmtId="0" fontId="14" fillId="0" borderId="0" xfId="0" applyFont="1" applyAlignment="1">
      <alignment horizontal="left" vertical="center"/>
    </xf>
    <xf numFmtId="0" fontId="14" fillId="0" borderId="0" xfId="0" applyFont="1"/>
    <xf numFmtId="0" fontId="0" fillId="0" borderId="0" xfId="0" applyAlignment="1">
      <alignment vertical="center"/>
    </xf>
    <xf numFmtId="165" fontId="5" fillId="0" borderId="2" xfId="0" quotePrefix="1" applyNumberFormat="1" applyFont="1" applyBorder="1" applyAlignment="1">
      <alignment horizontal="center" vertical="center"/>
    </xf>
    <xf numFmtId="0" fontId="0" fillId="0" borderId="0" xfId="0" quotePrefix="1"/>
    <xf numFmtId="165" fontId="5" fillId="0" borderId="3" xfId="0" quotePrefix="1" applyNumberFormat="1" applyFont="1" applyBorder="1" applyAlignment="1">
      <alignment horizontal="center" vertical="center"/>
    </xf>
    <xf numFmtId="10" fontId="0" fillId="0" borderId="0" xfId="0" quotePrefix="1" applyNumberFormat="1"/>
    <xf numFmtId="165" fontId="4" fillId="0" borderId="2" xfId="0" applyNumberFormat="1" applyFont="1" applyBorder="1" applyAlignment="1">
      <alignment horizontal="center" vertical="center"/>
    </xf>
    <xf numFmtId="165" fontId="4" fillId="0" borderId="3" xfId="0" applyNumberFormat="1" applyFont="1" applyBorder="1" applyAlignment="1">
      <alignment horizontal="center" vertical="center"/>
    </xf>
    <xf numFmtId="165" fontId="4" fillId="0" borderId="4" xfId="0" applyNumberFormat="1" applyFont="1" applyBorder="1" applyAlignment="1">
      <alignment horizontal="center" vertical="center"/>
    </xf>
    <xf numFmtId="165" fontId="4" fillId="9" borderId="3" xfId="0" applyNumberFormat="1" applyFont="1" applyFill="1" applyBorder="1" applyAlignment="1">
      <alignment horizontal="center" vertical="center"/>
    </xf>
    <xf numFmtId="165" fontId="4" fillId="9" borderId="4" xfId="0" applyNumberFormat="1" applyFont="1" applyFill="1" applyBorder="1" applyAlignment="1">
      <alignment horizontal="center" vertical="center"/>
    </xf>
    <xf numFmtId="167" fontId="27" fillId="2" borderId="1" xfId="0" applyNumberFormat="1" applyFont="1" applyFill="1" applyBorder="1"/>
    <xf numFmtId="0" fontId="0" fillId="0" borderId="0" xfId="0" applyAlignment="1">
      <alignment horizontal="right" vertical="top" wrapText="1"/>
    </xf>
    <xf numFmtId="0" fontId="0" fillId="0" borderId="0" xfId="0" applyAlignment="1">
      <alignment horizontal="right" vertical="top"/>
    </xf>
    <xf numFmtId="0" fontId="2" fillId="0" borderId="0" xfId="0" applyFont="1"/>
    <xf numFmtId="0" fontId="17" fillId="0" borderId="0" xfId="0" applyFont="1"/>
    <xf numFmtId="0" fontId="11" fillId="0" borderId="0" xfId="0" applyFont="1"/>
    <xf numFmtId="9" fontId="29" fillId="6" borderId="12" xfId="0" applyNumberFormat="1" applyFont="1" applyFill="1" applyBorder="1" applyAlignment="1">
      <alignment horizontal="center" vertical="center"/>
    </xf>
    <xf numFmtId="0" fontId="11" fillId="0" borderId="3" xfId="0" applyFont="1" applyBorder="1" applyAlignment="1">
      <alignment horizontal="center" vertical="center"/>
    </xf>
    <xf numFmtId="165" fontId="12" fillId="0" borderId="3" xfId="0" applyNumberFormat="1" applyFont="1" applyBorder="1" applyAlignment="1">
      <alignment horizontal="center" vertical="center"/>
    </xf>
    <xf numFmtId="0" fontId="11" fillId="0" borderId="4" xfId="0" applyFont="1" applyBorder="1" applyAlignment="1">
      <alignment horizontal="center" vertical="center"/>
    </xf>
    <xf numFmtId="165" fontId="12" fillId="0" borderId="4" xfId="0" applyNumberFormat="1" applyFont="1" applyBorder="1" applyAlignment="1">
      <alignment horizontal="center" vertical="center"/>
    </xf>
    <xf numFmtId="165" fontId="29" fillId="6" borderId="4"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2" xfId="0" applyFont="1" applyFill="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164" fontId="12" fillId="7" borderId="10" xfId="0" applyNumberFormat="1" applyFont="1" applyFill="1" applyBorder="1" applyAlignment="1">
      <alignment horizontal="center" vertical="center"/>
    </xf>
    <xf numFmtId="164" fontId="11" fillId="4" borderId="10" xfId="0" applyNumberFormat="1" applyFont="1" applyFill="1" applyBorder="1" applyAlignment="1">
      <alignment horizontal="center" vertical="center"/>
    </xf>
    <xf numFmtId="0" fontId="12" fillId="7" borderId="12" xfId="0" applyFont="1" applyFill="1" applyBorder="1" applyAlignment="1">
      <alignment horizontal="center" vertical="center"/>
    </xf>
    <xf numFmtId="0" fontId="12" fillId="4" borderId="12" xfId="0" applyFont="1" applyFill="1" applyBorder="1" applyAlignment="1">
      <alignment horizontal="center" vertical="center"/>
    </xf>
    <xf numFmtId="9" fontId="29" fillId="8" borderId="12" xfId="0" applyNumberFormat="1" applyFont="1" applyFill="1" applyBorder="1" applyAlignment="1">
      <alignment horizontal="center" vertical="center"/>
    </xf>
    <xf numFmtId="3" fontId="12" fillId="7" borderId="3" xfId="0" applyNumberFormat="1" applyFont="1" applyFill="1" applyBorder="1" applyAlignment="1">
      <alignment horizontal="center" vertical="center"/>
    </xf>
    <xf numFmtId="3" fontId="11" fillId="0" borderId="3" xfId="0" applyNumberFormat="1" applyFont="1" applyBorder="1" applyAlignment="1">
      <alignment horizontal="center" vertical="center"/>
    </xf>
    <xf numFmtId="3" fontId="12" fillId="7" borderId="4" xfId="0" applyNumberFormat="1" applyFont="1" applyFill="1" applyBorder="1" applyAlignment="1">
      <alignment horizontal="center" vertical="center"/>
    </xf>
    <xf numFmtId="3" fontId="11" fillId="0" borderId="4" xfId="0" applyNumberFormat="1" applyFont="1" applyBorder="1" applyAlignment="1">
      <alignment horizontal="center" vertical="center"/>
    </xf>
    <xf numFmtId="165" fontId="29" fillId="8" borderId="4" xfId="0" applyNumberFormat="1" applyFont="1" applyFill="1" applyBorder="1" applyAlignment="1">
      <alignment horizontal="center" vertical="center"/>
    </xf>
    <xf numFmtId="3" fontId="11" fillId="0" borderId="12" xfId="0" applyNumberFormat="1" applyFont="1" applyBorder="1" applyAlignment="1">
      <alignment horizontal="center" vertical="center"/>
    </xf>
    <xf numFmtId="0" fontId="11" fillId="0" borderId="12" xfId="0" applyFont="1" applyBorder="1" applyAlignment="1">
      <alignment horizontal="center" vertical="center"/>
    </xf>
    <xf numFmtId="0" fontId="29" fillId="0" borderId="12" xfId="0" applyFont="1" applyBorder="1" applyAlignment="1">
      <alignment horizontal="center" vertical="center"/>
    </xf>
    <xf numFmtId="0" fontId="29" fillId="0" borderId="0" xfId="0" applyFont="1" applyAlignment="1">
      <alignment horizontal="center" vertical="center"/>
    </xf>
    <xf numFmtId="3" fontId="11" fillId="0" borderId="5" xfId="0" applyNumberFormat="1" applyFont="1" applyBorder="1"/>
    <xf numFmtId="0" fontId="11" fillId="0" borderId="13" xfId="0" applyFont="1" applyBorder="1"/>
    <xf numFmtId="167" fontId="12" fillId="5" borderId="1"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1" fillId="0" borderId="10" xfId="0" applyFont="1" applyBorder="1" applyAlignment="1">
      <alignment horizontal="center" vertical="center"/>
    </xf>
    <xf numFmtId="166" fontId="11" fillId="0" borderId="3" xfId="0" applyNumberFormat="1" applyFont="1" applyBorder="1"/>
    <xf numFmtId="166" fontId="11" fillId="0" borderId="12" xfId="0" applyNumberFormat="1" applyFont="1" applyBorder="1" applyAlignment="1">
      <alignment horizontal="center" vertical="center"/>
    </xf>
    <xf numFmtId="0" fontId="11" fillId="0" borderId="11" xfId="0" applyFont="1" applyBorder="1" applyAlignment="1">
      <alignment vertical="center"/>
    </xf>
    <xf numFmtId="0" fontId="11" fillId="0" borderId="11" xfId="0" applyFont="1" applyBorder="1" applyAlignment="1">
      <alignment horizontal="center" vertical="center"/>
    </xf>
    <xf numFmtId="166" fontId="11" fillId="0" borderId="11" xfId="0" applyNumberFormat="1" applyFont="1" applyBorder="1" applyAlignment="1">
      <alignment horizontal="center" vertical="center"/>
    </xf>
    <xf numFmtId="166" fontId="11" fillId="0" borderId="4" xfId="0" applyNumberFormat="1" applyFont="1" applyBorder="1"/>
    <xf numFmtId="167" fontId="30" fillId="2" borderId="1" xfId="0" applyNumberFormat="1" applyFont="1" applyFill="1" applyBorder="1" applyAlignment="1">
      <alignment horizontal="center" vertical="center"/>
    </xf>
    <xf numFmtId="165" fontId="31" fillId="0" borderId="4" xfId="0" applyNumberFormat="1" applyFont="1" applyBorder="1" applyAlignment="1">
      <alignment horizontal="center" vertical="center"/>
    </xf>
    <xf numFmtId="0" fontId="0" fillId="0" borderId="16" xfId="0" applyBorder="1" applyAlignment="1">
      <alignment vertical="center" wrapText="1"/>
    </xf>
    <xf numFmtId="0" fontId="12" fillId="2" borderId="10" xfId="0" applyFont="1" applyFill="1" applyBorder="1" applyAlignment="1">
      <alignment horizontal="center" vertical="center"/>
    </xf>
    <xf numFmtId="165" fontId="12" fillId="0" borderId="10" xfId="0" applyNumberFormat="1" applyFont="1" applyBorder="1" applyAlignment="1">
      <alignment horizontal="center" vertical="center"/>
    </xf>
    <xf numFmtId="0" fontId="11" fillId="0" borderId="10" xfId="0" applyFont="1" applyBorder="1" applyAlignment="1">
      <alignment horizontal="right"/>
    </xf>
    <xf numFmtId="3" fontId="12" fillId="7" borderId="10" xfId="0" applyNumberFormat="1" applyFont="1" applyFill="1" applyBorder="1" applyAlignment="1">
      <alignment horizontal="center" vertical="center"/>
    </xf>
    <xf numFmtId="3" fontId="11" fillId="0" borderId="10" xfId="0" applyNumberFormat="1" applyFont="1" applyBorder="1" applyAlignment="1">
      <alignment horizontal="center" vertical="center"/>
    </xf>
    <xf numFmtId="0" fontId="12" fillId="0" borderId="10" xfId="0" applyFont="1" applyBorder="1" applyAlignment="1">
      <alignment horizontal="center" vertical="center"/>
    </xf>
    <xf numFmtId="166" fontId="11" fillId="0" borderId="10" xfId="0" applyNumberFormat="1" applyFont="1" applyBorder="1"/>
    <xf numFmtId="0" fontId="12" fillId="2" borderId="19" xfId="0" applyFont="1" applyFill="1" applyBorder="1" applyAlignment="1">
      <alignment horizontal="center" vertical="center"/>
    </xf>
    <xf numFmtId="0" fontId="11" fillId="0" borderId="19" xfId="0" applyFont="1" applyBorder="1" applyAlignment="1">
      <alignment horizontal="center" vertical="center"/>
    </xf>
    <xf numFmtId="165" fontId="12" fillId="0" borderId="19" xfId="0" applyNumberFormat="1" applyFont="1" applyBorder="1" applyAlignment="1">
      <alignment horizontal="center" vertical="center"/>
    </xf>
    <xf numFmtId="0" fontId="11" fillId="0" borderId="19" xfId="0" applyFont="1" applyBorder="1" applyAlignment="1">
      <alignment horizontal="right"/>
    </xf>
    <xf numFmtId="3" fontId="12" fillId="7" borderId="19" xfId="0" applyNumberFormat="1" applyFont="1" applyFill="1" applyBorder="1" applyAlignment="1">
      <alignment horizontal="center" vertical="center"/>
    </xf>
    <xf numFmtId="3" fontId="11" fillId="0" borderId="19" xfId="0" applyNumberFormat="1" applyFont="1" applyBorder="1" applyAlignment="1">
      <alignment horizontal="center" vertical="center"/>
    </xf>
    <xf numFmtId="0" fontId="12" fillId="0" borderId="19" xfId="0" applyFont="1" applyBorder="1" applyAlignment="1">
      <alignment horizontal="center" vertical="center"/>
    </xf>
    <xf numFmtId="166" fontId="11" fillId="0" borderId="19" xfId="0" applyNumberFormat="1" applyFont="1" applyBorder="1"/>
    <xf numFmtId="0" fontId="12" fillId="0" borderId="4" xfId="0" applyFont="1" applyBorder="1" applyAlignment="1">
      <alignment horizontal="center" vertical="center"/>
    </xf>
    <xf numFmtId="166" fontId="11" fillId="0" borderId="4" xfId="0" applyNumberFormat="1" applyFont="1" applyBorder="1" applyAlignment="1">
      <alignment horizontal="center" vertical="center"/>
    </xf>
    <xf numFmtId="0" fontId="12" fillId="2" borderId="23" xfId="0" applyFont="1" applyFill="1" applyBorder="1" applyAlignment="1">
      <alignment horizontal="center" vertical="center"/>
    </xf>
    <xf numFmtId="0" fontId="11" fillId="0" borderId="23" xfId="0" applyFont="1" applyBorder="1" applyAlignment="1">
      <alignment horizontal="center" vertical="center"/>
    </xf>
    <xf numFmtId="165" fontId="12" fillId="0" borderId="23" xfId="0" applyNumberFormat="1" applyFont="1" applyBorder="1" applyAlignment="1">
      <alignment horizontal="center" vertical="center"/>
    </xf>
    <xf numFmtId="0" fontId="11" fillId="0" borderId="23" xfId="0" applyFont="1" applyBorder="1" applyAlignment="1">
      <alignment horizontal="right"/>
    </xf>
    <xf numFmtId="3" fontId="12" fillId="7" borderId="23" xfId="0" applyNumberFormat="1" applyFont="1" applyFill="1" applyBorder="1" applyAlignment="1">
      <alignment horizontal="center" vertical="center"/>
    </xf>
    <xf numFmtId="3" fontId="11" fillId="0" borderId="23" xfId="0" applyNumberFormat="1" applyFont="1" applyBorder="1" applyAlignment="1">
      <alignment horizontal="center" vertical="center"/>
    </xf>
    <xf numFmtId="0" fontId="12" fillId="0" borderId="23" xfId="0" applyFont="1" applyBorder="1" applyAlignment="1">
      <alignment horizontal="center" vertical="center"/>
    </xf>
    <xf numFmtId="0" fontId="0" fillId="0" borderId="24" xfId="0" applyBorder="1"/>
    <xf numFmtId="166" fontId="11" fillId="0" borderId="23" xfId="0" applyNumberFormat="1" applyFont="1" applyBorder="1"/>
    <xf numFmtId="0" fontId="2" fillId="0" borderId="0" xfId="0" applyFont="1" applyAlignment="1">
      <alignment wrapText="1"/>
    </xf>
    <xf numFmtId="0" fontId="2" fillId="0" borderId="0" xfId="0" applyFont="1" applyAlignment="1">
      <alignment horizontal="left" vertical="center"/>
    </xf>
    <xf numFmtId="0" fontId="22" fillId="0" borderId="0" xfId="0" applyFont="1"/>
    <xf numFmtId="165" fontId="4" fillId="10" borderId="3" xfId="0" applyNumberFormat="1" applyFont="1" applyFill="1" applyBorder="1" applyAlignment="1">
      <alignment horizontal="center" vertical="center"/>
    </xf>
    <xf numFmtId="165" fontId="4" fillId="11" borderId="3" xfId="0" applyNumberFormat="1" applyFont="1" applyFill="1" applyBorder="1" applyAlignment="1">
      <alignment horizontal="center" vertical="center"/>
    </xf>
    <xf numFmtId="165" fontId="4" fillId="12" borderId="3" xfId="0" applyNumberFormat="1" applyFont="1" applyFill="1" applyBorder="1" applyAlignment="1">
      <alignment horizontal="center" vertical="center"/>
    </xf>
    <xf numFmtId="166" fontId="11" fillId="0" borderId="0" xfId="0" applyNumberFormat="1" applyFont="1"/>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1" fillId="0" borderId="0" xfId="0" applyFont="1" applyAlignment="1">
      <alignment horizontal="center" vertical="center"/>
    </xf>
    <xf numFmtId="0" fontId="1" fillId="0" borderId="21" xfId="0" applyFont="1" applyBorder="1" applyAlignment="1">
      <alignment horizontal="center" vertical="center"/>
    </xf>
    <xf numFmtId="165" fontId="29" fillId="13" borderId="3" xfId="0" applyNumberFormat="1" applyFont="1" applyFill="1" applyBorder="1" applyAlignment="1">
      <alignment horizontal="center" vertical="center"/>
    </xf>
    <xf numFmtId="17" fontId="0" fillId="0" borderId="3" xfId="0" quotePrefix="1" applyNumberFormat="1" applyBorder="1" applyAlignment="1">
      <alignment horizontal="center" vertical="center"/>
    </xf>
    <xf numFmtId="0" fontId="33" fillId="0" borderId="27" xfId="0" applyFont="1" applyBorder="1" applyAlignment="1">
      <alignment horizontal="center" vertical="center"/>
    </xf>
    <xf numFmtId="0" fontId="33" fillId="5" borderId="27" xfId="0" applyFont="1" applyFill="1" applyBorder="1" applyAlignment="1">
      <alignment horizontal="center" vertical="center"/>
    </xf>
    <xf numFmtId="0" fontId="34" fillId="0" borderId="28" xfId="0" applyFont="1" applyBorder="1" applyAlignment="1">
      <alignment horizontal="center" vertical="center"/>
    </xf>
    <xf numFmtId="0" fontId="34" fillId="5" borderId="28" xfId="0" applyFont="1" applyFill="1" applyBorder="1" applyAlignment="1">
      <alignment horizontal="center" vertical="center"/>
    </xf>
    <xf numFmtId="0" fontId="9" fillId="5" borderId="4" xfId="0" applyFont="1" applyFill="1" applyBorder="1" applyAlignment="1">
      <alignment horizontal="center" vertical="center"/>
    </xf>
    <xf numFmtId="0" fontId="0" fillId="2" borderId="1" xfId="0" applyFill="1" applyBorder="1" applyAlignment="1">
      <alignment horizontal="center" vertical="center"/>
    </xf>
    <xf numFmtId="0" fontId="9" fillId="5" borderId="2" xfId="0" applyFont="1" applyFill="1" applyBorder="1" applyAlignment="1">
      <alignment horizontal="center"/>
    </xf>
    <xf numFmtId="0" fontId="34" fillId="0" borderId="11" xfId="0" applyFont="1" applyBorder="1" applyAlignment="1">
      <alignment horizontal="center" vertical="center"/>
    </xf>
    <xf numFmtId="0" fontId="34" fillId="5" borderId="11" xfId="0" applyFont="1" applyFill="1" applyBorder="1" applyAlignment="1">
      <alignment horizontal="center" vertical="center"/>
    </xf>
    <xf numFmtId="0" fontId="36" fillId="0" borderId="11" xfId="0" applyFont="1" applyBorder="1" applyAlignment="1">
      <alignment horizontal="center" vertical="center"/>
    </xf>
    <xf numFmtId="0" fontId="36" fillId="5" borderId="11" xfId="0" applyFont="1" applyFill="1" applyBorder="1" applyAlignment="1">
      <alignment horizontal="center" vertical="center"/>
    </xf>
    <xf numFmtId="2" fontId="35" fillId="0" borderId="11" xfId="0" applyNumberFormat="1" applyFont="1" applyBorder="1" applyAlignment="1">
      <alignment horizontal="center" vertical="center"/>
    </xf>
    <xf numFmtId="2" fontId="35" fillId="5" borderId="11" xfId="0" applyNumberFormat="1" applyFont="1" applyFill="1" applyBorder="1" applyAlignment="1">
      <alignment horizontal="center" vertical="center"/>
    </xf>
    <xf numFmtId="0" fontId="37" fillId="0" borderId="0" xfId="0" applyFont="1" applyAlignment="1">
      <alignment horizontal="left" vertical="center"/>
    </xf>
    <xf numFmtId="0" fontId="5" fillId="2" borderId="3" xfId="0" quotePrefix="1" applyFont="1" applyFill="1" applyBorder="1" applyAlignment="1">
      <alignment horizontal="center" vertical="center"/>
    </xf>
    <xf numFmtId="0" fontId="5" fillId="7" borderId="4" xfId="0" quotePrefix="1" applyFont="1" applyFill="1" applyBorder="1" applyAlignment="1">
      <alignment horizontal="center" vertical="center"/>
    </xf>
    <xf numFmtId="0" fontId="0" fillId="0" borderId="3" xfId="0" applyBorder="1"/>
    <xf numFmtId="0" fontId="0" fillId="0" borderId="3" xfId="0" applyBorder="1" applyAlignment="1">
      <alignment vertical="center"/>
    </xf>
    <xf numFmtId="0" fontId="0" fillId="0" borderId="31" xfId="0" applyBorder="1" applyAlignment="1">
      <alignment horizontal="right" vertical="center"/>
    </xf>
    <xf numFmtId="0" fontId="0" fillId="0" borderId="0" xfId="0" applyAlignment="1">
      <alignment horizontal="center"/>
    </xf>
    <xf numFmtId="0" fontId="0" fillId="0" borderId="21"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41" fillId="0" borderId="0" xfId="0" applyFont="1" applyAlignment="1">
      <alignment horizontal="left" vertical="center"/>
    </xf>
    <xf numFmtId="0" fontId="8" fillId="0" borderId="0" xfId="0" applyFont="1" applyAlignment="1">
      <alignment vertical="center" wrapText="1"/>
    </xf>
    <xf numFmtId="0" fontId="24" fillId="2" borderId="23" xfId="0" applyFont="1" applyFill="1" applyBorder="1" applyAlignment="1">
      <alignment horizontal="center" vertical="center"/>
    </xf>
    <xf numFmtId="0" fontId="24" fillId="2" borderId="0" xfId="0" applyFont="1" applyFill="1" applyAlignment="1">
      <alignment horizontal="center" vertical="center"/>
    </xf>
    <xf numFmtId="0" fontId="4" fillId="3" borderId="13" xfId="0" applyFont="1" applyFill="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4" fillId="0" borderId="10" xfId="0" applyFont="1" applyBorder="1" applyAlignment="1">
      <alignment horizontal="center" vertical="center"/>
    </xf>
    <xf numFmtId="0" fontId="24" fillId="0" borderId="3" xfId="0" applyFont="1" applyBorder="1" applyAlignment="1">
      <alignment horizontal="center" vertical="center"/>
    </xf>
    <xf numFmtId="0" fontId="24" fillId="0" borderId="23" xfId="0" applyFont="1" applyBorder="1" applyAlignment="1">
      <alignment horizontal="center" vertical="center"/>
    </xf>
    <xf numFmtId="0" fontId="24" fillId="0" borderId="0" xfId="0" applyFont="1" applyAlignment="1">
      <alignment horizontal="center" vertical="center"/>
    </xf>
    <xf numFmtId="0" fontId="5" fillId="0" borderId="10" xfId="0" applyFont="1" applyBorder="1" applyAlignment="1">
      <alignment horizontal="center" vertical="center"/>
    </xf>
    <xf numFmtId="0" fontId="5" fillId="0" borderId="3" xfId="0" quotePrefix="1" applyFont="1" applyBorder="1" applyAlignment="1">
      <alignment horizontal="center" vertical="center"/>
    </xf>
    <xf numFmtId="0" fontId="5" fillId="0" borderId="4" xfId="0" quotePrefix="1" applyFont="1" applyBorder="1" applyAlignment="1">
      <alignment horizontal="center" vertical="center"/>
    </xf>
    <xf numFmtId="0" fontId="5" fillId="0" borderId="0" xfId="0" quotePrefix="1" applyFont="1" applyAlignment="1">
      <alignment horizontal="center" vertical="center"/>
    </xf>
    <xf numFmtId="0" fontId="40" fillId="0" borderId="0" xfId="0" applyFont="1" applyAlignment="1">
      <alignment horizontal="left" vertical="center"/>
    </xf>
    <xf numFmtId="0" fontId="0" fillId="0" borderId="7" xfId="0" applyBorder="1"/>
    <xf numFmtId="0" fontId="0" fillId="0" borderId="18" xfId="0" applyBorder="1"/>
    <xf numFmtId="0" fontId="5" fillId="0" borderId="18" xfId="0" quotePrefix="1" applyFont="1" applyBorder="1" applyAlignment="1">
      <alignment horizontal="center" vertical="center"/>
    </xf>
    <xf numFmtId="0" fontId="0" fillId="0" borderId="15" xfId="0" applyBorder="1"/>
    <xf numFmtId="0" fontId="5" fillId="0" borderId="7" xfId="0" quotePrefix="1" applyFont="1" applyBorder="1" applyAlignment="1">
      <alignment horizontal="left" vertical="center"/>
    </xf>
    <xf numFmtId="0" fontId="5" fillId="0" borderId="31" xfId="0" applyFont="1" applyBorder="1" applyAlignment="1">
      <alignment horizontal="right" vertical="center"/>
    </xf>
    <xf numFmtId="0" fontId="42" fillId="0" borderId="0" xfId="0" applyFont="1" applyAlignment="1">
      <alignment horizontal="right" vertical="center"/>
    </xf>
    <xf numFmtId="0" fontId="0" fillId="0" borderId="0" xfId="0" applyAlignment="1">
      <alignment horizontal="right" vertical="center" wrapText="1"/>
    </xf>
    <xf numFmtId="0" fontId="0" fillId="0" borderId="4" xfId="0" applyBorder="1"/>
    <xf numFmtId="0" fontId="5" fillId="0" borderId="2" xfId="0" applyFont="1" applyBorder="1" applyAlignment="1">
      <alignment horizontal="right" vertical="center"/>
    </xf>
    <xf numFmtId="0" fontId="5" fillId="0" borderId="19" xfId="0" applyFont="1" applyBorder="1" applyAlignment="1">
      <alignment horizontal="right" vertical="center"/>
    </xf>
    <xf numFmtId="165" fontId="12" fillId="0" borderId="3" xfId="0" quotePrefix="1" applyNumberFormat="1" applyFont="1" applyBorder="1" applyAlignment="1">
      <alignment horizontal="center" vertical="center"/>
    </xf>
    <xf numFmtId="0" fontId="34" fillId="0" borderId="0" xfId="0" applyFont="1" applyAlignment="1">
      <alignment horizontal="left" vertical="center" wrapText="1"/>
    </xf>
    <xf numFmtId="0" fontId="14" fillId="0" borderId="0" xfId="0" applyFont="1" applyAlignment="1">
      <alignment horizontal="left" vertical="center" wrapText="1"/>
    </xf>
    <xf numFmtId="0" fontId="3" fillId="3" borderId="5" xfId="0" applyFont="1" applyFill="1" applyBorder="1" applyAlignment="1">
      <alignment horizontal="center" vertical="center"/>
    </xf>
    <xf numFmtId="0" fontId="0" fillId="0" borderId="13" xfId="0" applyBorder="1" applyAlignment="1">
      <alignment horizontal="center" vertical="center"/>
    </xf>
    <xf numFmtId="0" fontId="0" fillId="4" borderId="6" xfId="0" applyFill="1" applyBorder="1" applyAlignment="1">
      <alignment horizontal="center" vertical="center" wrapText="1"/>
    </xf>
    <xf numFmtId="0" fontId="0" fillId="4" borderId="9" xfId="0" applyFill="1" applyBorder="1" applyAlignment="1">
      <alignment horizontal="center" vertical="center" wrapText="1"/>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5" xfId="0" applyFill="1" applyBorder="1" applyAlignment="1">
      <alignment horizontal="center" vertical="center"/>
    </xf>
    <xf numFmtId="0" fontId="0" fillId="4" borderId="13" xfId="0" applyFill="1" applyBorder="1" applyAlignment="1">
      <alignment horizontal="center" vertical="center"/>
    </xf>
    <xf numFmtId="0" fontId="0" fillId="0" borderId="0" xfId="0" applyAlignment="1">
      <alignment horizontal="center" wrapText="1"/>
    </xf>
    <xf numFmtId="0" fontId="0" fillId="0" borderId="0" xfId="0" applyAlignment="1">
      <alignment horizontal="center"/>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0" xfId="0" applyFont="1" applyAlignment="1">
      <alignment horizontal="center" vertical="center" wrapText="1"/>
    </xf>
    <xf numFmtId="0" fontId="8" fillId="0" borderId="14"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5" xfId="0" applyFont="1" applyBorder="1" applyAlignment="1">
      <alignment horizontal="center" vertical="center" wrapText="1"/>
    </xf>
    <xf numFmtId="0" fontId="37" fillId="0" borderId="0" xfId="0" applyFont="1" applyAlignment="1">
      <alignment horizontal="center" vertical="center"/>
    </xf>
    <xf numFmtId="0" fontId="0" fillId="0" borderId="0" xfId="0" applyAlignment="1">
      <alignment horizontal="left" vertical="center" wrapText="1"/>
    </xf>
    <xf numFmtId="0" fontId="0" fillId="0" borderId="3" xfId="0" applyBorder="1" applyAlignment="1">
      <alignment horizontal="left" vertical="center"/>
    </xf>
    <xf numFmtId="0" fontId="0" fillId="0" borderId="3" xfId="0" applyBorder="1" applyAlignment="1">
      <alignment horizontal="left" vertical="center" wrapText="1"/>
    </xf>
    <xf numFmtId="0" fontId="3" fillId="3" borderId="7" xfId="0" applyFont="1" applyFill="1" applyBorder="1" applyAlignment="1">
      <alignment horizontal="center" vertical="center"/>
    </xf>
    <xf numFmtId="0" fontId="0" fillId="0" borderId="15" xfId="0" applyBorder="1" applyAlignment="1">
      <alignment horizontal="center" vertical="center"/>
    </xf>
    <xf numFmtId="0" fontId="0" fillId="0" borderId="31" xfId="0" applyBorder="1" applyAlignment="1">
      <alignment horizontal="left" vertical="center"/>
    </xf>
    <xf numFmtId="0" fontId="0" fillId="0" borderId="21" xfId="0" applyBorder="1" applyAlignment="1">
      <alignment horizontal="left" vertical="center"/>
    </xf>
    <xf numFmtId="0" fontId="0" fillId="0" borderId="32" xfId="0" applyBorder="1" applyAlignment="1">
      <alignment horizontal="left" vertical="center"/>
    </xf>
    <xf numFmtId="0" fontId="0" fillId="0" borderId="28"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xf>
    <xf numFmtId="0" fontId="0" fillId="0" borderId="33" xfId="0" applyBorder="1" applyAlignment="1">
      <alignment horizontal="left" vertical="center"/>
    </xf>
    <xf numFmtId="0" fontId="0" fillId="0" borderId="34" xfId="0" applyBorder="1" applyAlignment="1">
      <alignment horizontal="left" vertical="center"/>
    </xf>
    <xf numFmtId="0" fontId="5" fillId="0" borderId="20" xfId="0" applyFont="1" applyBorder="1" applyAlignment="1">
      <alignment horizontal="left" vertical="center" wrapText="1"/>
    </xf>
    <xf numFmtId="0" fontId="0" fillId="0" borderId="33" xfId="0" applyBorder="1" applyAlignment="1">
      <alignment horizontal="left" wrapText="1"/>
    </xf>
    <xf numFmtId="0" fontId="0" fillId="0" borderId="21" xfId="0" applyBorder="1" applyAlignment="1">
      <alignment horizontal="left" wrapText="1"/>
    </xf>
    <xf numFmtId="0" fontId="0" fillId="0" borderId="34" xfId="0" applyBorder="1" applyAlignment="1">
      <alignment horizontal="left" wrapText="1"/>
    </xf>
    <xf numFmtId="0" fontId="0" fillId="0" borderId="33" xfId="0" applyBorder="1" applyAlignment="1">
      <alignment horizontal="left"/>
    </xf>
    <xf numFmtId="0" fontId="0" fillId="0" borderId="21" xfId="0" applyBorder="1" applyAlignment="1">
      <alignment horizontal="left"/>
    </xf>
    <xf numFmtId="0" fontId="0" fillId="0" borderId="34" xfId="0" applyBorder="1" applyAlignment="1">
      <alignment horizontal="left"/>
    </xf>
    <xf numFmtId="0" fontId="0" fillId="0" borderId="33" xfId="0" applyBorder="1" applyAlignment="1">
      <alignment horizontal="left" vertical="center" wrapText="1"/>
    </xf>
    <xf numFmtId="0" fontId="0" fillId="0" borderId="21" xfId="0" applyBorder="1" applyAlignment="1">
      <alignment horizontal="left" vertical="center" wrapText="1"/>
    </xf>
    <xf numFmtId="0" fontId="0" fillId="0" borderId="34" xfId="0" applyBorder="1" applyAlignment="1">
      <alignment horizontal="left" vertical="center" wrapText="1"/>
    </xf>
    <xf numFmtId="0" fontId="9" fillId="0" borderId="31" xfId="0" applyFont="1" applyBorder="1" applyAlignment="1">
      <alignment horizontal="left" vertical="center"/>
    </xf>
    <xf numFmtId="0" fontId="9" fillId="0" borderId="21" xfId="0" applyFont="1" applyBorder="1" applyAlignment="1">
      <alignment horizontal="left" vertical="center"/>
    </xf>
    <xf numFmtId="0" fontId="9" fillId="0" borderId="32" xfId="0" applyFont="1" applyBorder="1" applyAlignment="1">
      <alignment horizontal="left" vertical="center"/>
    </xf>
    <xf numFmtId="0" fontId="0" fillId="0" borderId="35" xfId="0" applyBorder="1" applyAlignment="1">
      <alignment horizontal="center"/>
    </xf>
    <xf numFmtId="0" fontId="0" fillId="0" borderId="22" xfId="0" applyBorder="1" applyAlignment="1">
      <alignment horizontal="center"/>
    </xf>
    <xf numFmtId="0" fontId="0" fillId="0" borderId="36" xfId="0" applyBorder="1" applyAlignment="1">
      <alignment horizontal="center"/>
    </xf>
    <xf numFmtId="0" fontId="9" fillId="0" borderId="3" xfId="0" applyFont="1" applyBorder="1" applyAlignment="1">
      <alignment horizontal="left" wrapText="1"/>
    </xf>
    <xf numFmtId="0" fontId="9" fillId="0" borderId="2" xfId="0" applyFont="1" applyBorder="1" applyAlignment="1">
      <alignment horizontal="left" vertical="center"/>
    </xf>
    <xf numFmtId="0" fontId="9" fillId="2" borderId="3" xfId="0" applyFont="1" applyFill="1" applyBorder="1" applyAlignment="1">
      <alignment horizontal="left" wrapText="1"/>
    </xf>
    <xf numFmtId="0" fontId="0" fillId="0" borderId="31" xfId="0" applyBorder="1" applyAlignment="1">
      <alignment horizontal="left"/>
    </xf>
    <xf numFmtId="0" fontId="0" fillId="0" borderId="32"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20" fillId="0" borderId="6" xfId="0" applyFont="1" applyBorder="1" applyAlignment="1">
      <alignment horizontal="center" vertical="center" wrapText="1"/>
    </xf>
    <xf numFmtId="0" fontId="0" fillId="0" borderId="16" xfId="0" applyBorder="1" applyAlignment="1">
      <alignment wrapText="1"/>
    </xf>
    <xf numFmtId="0" fontId="0" fillId="0" borderId="17" xfId="0" applyBorder="1" applyAlignment="1">
      <alignment wrapText="1"/>
    </xf>
    <xf numFmtId="0" fontId="0" fillId="0" borderId="9" xfId="0" applyBorder="1" applyAlignment="1">
      <alignment wrapText="1"/>
    </xf>
    <xf numFmtId="0" fontId="0" fillId="0" borderId="0" xfId="0" applyAlignment="1">
      <alignment wrapText="1"/>
    </xf>
    <xf numFmtId="0" fontId="0" fillId="0" borderId="14" xfId="0" applyBorder="1" applyAlignment="1">
      <alignment wrapText="1"/>
    </xf>
    <xf numFmtId="0" fontId="0" fillId="0" borderId="7" xfId="0" applyBorder="1" applyAlignment="1">
      <alignment wrapText="1"/>
    </xf>
    <xf numFmtId="0" fontId="0" fillId="0" borderId="18" xfId="0" applyBorder="1" applyAlignment="1">
      <alignment wrapText="1"/>
    </xf>
    <xf numFmtId="0" fontId="0" fillId="0" borderId="15" xfId="0" applyBorder="1" applyAlignment="1">
      <alignment wrapText="1"/>
    </xf>
    <xf numFmtId="0" fontId="0" fillId="2" borderId="10" xfId="0" applyFill="1" applyBorder="1" applyAlignment="1">
      <alignment horizontal="center" vertical="center" wrapText="1"/>
    </xf>
    <xf numFmtId="0" fontId="0" fillId="2" borderId="12" xfId="0"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0" fillId="4" borderId="7" xfId="0" applyFill="1" applyBorder="1" applyAlignment="1">
      <alignment horizontal="center" vertical="center" wrapText="1"/>
    </xf>
    <xf numFmtId="0" fontId="19" fillId="6" borderId="5"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13"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3" fillId="8" borderId="8" xfId="0" applyFont="1" applyFill="1" applyBorder="1" applyAlignment="1">
      <alignment horizontal="center" vertical="center"/>
    </xf>
    <xf numFmtId="0" fontId="3" fillId="8" borderId="13" xfId="0" applyFont="1" applyFill="1" applyBorder="1" applyAlignment="1">
      <alignment horizontal="center" vertical="center"/>
    </xf>
    <xf numFmtId="164" fontId="6" fillId="7" borderId="10" xfId="0" applyNumberFormat="1" applyFont="1" applyFill="1" applyBorder="1" applyAlignment="1">
      <alignment horizontal="center" vertical="center" wrapText="1"/>
    </xf>
    <xf numFmtId="164" fontId="6" fillId="7" borderId="12" xfId="0" applyNumberFormat="1" applyFont="1" applyFill="1" applyBorder="1" applyAlignment="1">
      <alignment horizontal="center" vertical="center"/>
    </xf>
    <xf numFmtId="0" fontId="21" fillId="0" borderId="6" xfId="0" applyFont="1" applyBorder="1" applyAlignment="1">
      <alignment horizontal="center" vertical="center" wrapText="1"/>
    </xf>
    <xf numFmtId="0" fontId="21" fillId="0" borderId="16" xfId="0" applyFont="1" applyBorder="1" applyAlignment="1">
      <alignment horizontal="center" vertical="center" wrapText="1"/>
    </xf>
    <xf numFmtId="0" fontId="22" fillId="0" borderId="16" xfId="0" applyFont="1" applyBorder="1" applyAlignment="1">
      <alignment wrapText="1"/>
    </xf>
    <xf numFmtId="0" fontId="22" fillId="0" borderId="17" xfId="0" applyFont="1" applyBorder="1" applyAlignment="1">
      <alignment wrapText="1"/>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wrapText="1"/>
    </xf>
    <xf numFmtId="0" fontId="22" fillId="0" borderId="14" xfId="0" applyFont="1" applyBorder="1" applyAlignment="1">
      <alignment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2" fillId="0" borderId="18" xfId="0" applyFont="1" applyBorder="1" applyAlignment="1">
      <alignment wrapText="1"/>
    </xf>
    <xf numFmtId="0" fontId="22" fillId="0" borderId="15" xfId="0" applyFont="1" applyBorder="1" applyAlignment="1">
      <alignment wrapText="1"/>
    </xf>
    <xf numFmtId="0" fontId="5" fillId="0" borderId="5" xfId="0" applyFont="1" applyBorder="1" applyAlignment="1">
      <alignment horizontal="center" vertical="top" wrapText="1"/>
    </xf>
    <xf numFmtId="0" fontId="0" fillId="0" borderId="13" xfId="0" applyBorder="1" applyAlignment="1">
      <alignment horizontal="center" vertical="top" wrapText="1"/>
    </xf>
    <xf numFmtId="0" fontId="11" fillId="0" borderId="10" xfId="0" applyFont="1" applyBorder="1" applyAlignment="1">
      <alignment horizontal="left" vertical="center" wrapText="1"/>
    </xf>
    <xf numFmtId="0" fontId="11" fillId="0" borderId="12" xfId="0" applyFont="1" applyBorder="1" applyAlignment="1">
      <alignment horizontal="left"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0" fillId="0" borderId="11" xfId="0" applyBorder="1" applyAlignment="1">
      <alignment horizontal="left" vertical="center" wrapText="1"/>
    </xf>
    <xf numFmtId="0" fontId="0" fillId="0" borderId="12" xfId="0" applyBorder="1" applyAlignment="1">
      <alignment horizontal="left" vertical="center" wrapText="1"/>
    </xf>
    <xf numFmtId="0" fontId="32" fillId="0" borderId="6"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0" xfId="0" applyFont="1" applyAlignment="1">
      <alignment horizontal="center" vertical="center" wrapText="1"/>
    </xf>
    <xf numFmtId="0" fontId="32" fillId="0" borderId="7" xfId="0" applyFont="1" applyBorder="1" applyAlignment="1">
      <alignment horizontal="center" vertical="center" wrapText="1"/>
    </xf>
    <xf numFmtId="0" fontId="32" fillId="0" borderId="18" xfId="0" applyFont="1" applyBorder="1" applyAlignment="1">
      <alignment horizontal="center" vertical="center" wrapText="1"/>
    </xf>
    <xf numFmtId="0" fontId="11" fillId="2" borderId="10"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8" borderId="5" xfId="0" applyFont="1" applyFill="1" applyBorder="1" applyAlignment="1">
      <alignment horizontal="center" vertical="center" wrapText="1"/>
    </xf>
    <xf numFmtId="0" fontId="28" fillId="8" borderId="8" xfId="0" applyFont="1" applyFill="1" applyBorder="1" applyAlignment="1">
      <alignment horizontal="center" vertical="center"/>
    </xf>
    <xf numFmtId="0" fontId="28" fillId="8" borderId="13" xfId="0" applyFont="1" applyFill="1" applyBorder="1" applyAlignment="1">
      <alignment horizontal="center" vertical="center"/>
    </xf>
    <xf numFmtId="0" fontId="12" fillId="0" borderId="5" xfId="0" applyFont="1" applyBorder="1" applyAlignment="1">
      <alignment horizontal="center" vertical="top" wrapText="1"/>
    </xf>
    <xf numFmtId="0" fontId="11" fillId="0" borderId="13" xfId="0" applyFont="1" applyBorder="1" applyAlignment="1">
      <alignment horizontal="center" vertical="top" wrapText="1"/>
    </xf>
    <xf numFmtId="0" fontId="0" fillId="5" borderId="25" xfId="0" applyFill="1" applyBorder="1" applyAlignment="1">
      <alignment horizontal="center" vertical="center"/>
    </xf>
    <xf numFmtId="0" fontId="0" fillId="5" borderId="26" xfId="0" applyFill="1" applyBorder="1" applyAlignment="1">
      <alignment horizontal="center" vertical="center"/>
    </xf>
    <xf numFmtId="0" fontId="0" fillId="5" borderId="2" xfId="0" applyFill="1" applyBorder="1" applyAlignment="1">
      <alignment horizontal="center" vertical="center"/>
    </xf>
    <xf numFmtId="0" fontId="16"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0">
                <a:solidFill>
                  <a:sysClr val="windowText" lastClr="000000"/>
                </a:solidFill>
                <a:latin typeface="+mj-lt"/>
              </a:rPr>
              <a:t>Pareto</a:t>
            </a:r>
            <a:r>
              <a:rPr lang="tr-TR" b="0">
                <a:solidFill>
                  <a:sysClr val="windowText" lastClr="000000"/>
                </a:solidFill>
                <a:latin typeface="+mj-lt"/>
              </a:rPr>
              <a:t> sistemine göre % değerler</a:t>
            </a:r>
            <a:endParaRPr lang="en-US" b="0">
              <a:solidFill>
                <a:sysClr val="windowText" lastClr="000000"/>
              </a:solidFill>
              <a:latin typeface="+mj-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plotArea>
      <c:layout/>
      <c:lineChart>
        <c:grouping val="standard"/>
        <c:varyColors val="0"/>
        <c:ser>
          <c:idx val="0"/>
          <c:order val="0"/>
          <c:tx>
            <c:strRef>
              <c:f>'Görsel 9A-10-11'!$C$4</c:f>
              <c:strCache>
                <c:ptCount val="1"/>
                <c:pt idx="0">
                  <c:v>Kaza sayısı</c:v>
                </c:pt>
              </c:strCache>
            </c:strRef>
          </c:tx>
          <c:spPr>
            <a:ln w="28575" cap="rnd">
              <a:solidFill>
                <a:schemeClr val="accent1"/>
              </a:solidFill>
              <a:round/>
            </a:ln>
            <a:effectLst/>
          </c:spPr>
          <c:marker>
            <c:symbol val="none"/>
          </c:marker>
          <c:cat>
            <c:strRef>
              <c:f>'Görsel 9A-10-11'!$B$5:$B$8</c:f>
              <c:strCache>
                <c:ptCount val="4"/>
                <c:pt idx="0">
                  <c:v>20/80</c:v>
                </c:pt>
                <c:pt idx="1">
                  <c:v>30/15</c:v>
                </c:pt>
                <c:pt idx="2">
                  <c:v>50/5</c:v>
                </c:pt>
                <c:pt idx="3">
                  <c:v>Bakiye</c:v>
                </c:pt>
              </c:strCache>
            </c:strRef>
          </c:cat>
          <c:val>
            <c:numRef>
              <c:f>'Görsel 9A-10-11'!$C$5:$C$8</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0-2AE1-408A-9081-FC5E2954E9A3}"/>
            </c:ext>
          </c:extLst>
        </c:ser>
        <c:ser>
          <c:idx val="1"/>
          <c:order val="1"/>
          <c:tx>
            <c:strRef>
              <c:f>'Görsel 9A-10-11'!$D$4</c:f>
              <c:strCache>
                <c:ptCount val="1"/>
                <c:pt idx="0">
                  <c:v>Zaman kaybı</c:v>
                </c:pt>
              </c:strCache>
            </c:strRef>
          </c:tx>
          <c:spPr>
            <a:ln w="28575" cap="rnd">
              <a:solidFill>
                <a:schemeClr val="accent2"/>
              </a:solidFill>
              <a:round/>
            </a:ln>
            <a:effectLst/>
          </c:spPr>
          <c:marker>
            <c:symbol val="none"/>
          </c:marker>
          <c:cat>
            <c:strRef>
              <c:f>'Görsel 9A-10-11'!$B$5:$B$8</c:f>
              <c:strCache>
                <c:ptCount val="4"/>
                <c:pt idx="0">
                  <c:v>20/80</c:v>
                </c:pt>
                <c:pt idx="1">
                  <c:v>30/15</c:v>
                </c:pt>
                <c:pt idx="2">
                  <c:v>50/5</c:v>
                </c:pt>
                <c:pt idx="3">
                  <c:v>Bakiye</c:v>
                </c:pt>
              </c:strCache>
            </c:strRef>
          </c:cat>
          <c:val>
            <c:numRef>
              <c:f>'Görsel 9A-10-11'!$D$5:$D$8</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1-2AE1-408A-9081-FC5E2954E9A3}"/>
            </c:ext>
          </c:extLst>
        </c:ser>
        <c:dLbls>
          <c:showLegendKey val="0"/>
          <c:showVal val="0"/>
          <c:showCatName val="0"/>
          <c:showSerName val="0"/>
          <c:showPercent val="0"/>
          <c:showBubbleSize val="0"/>
        </c:dLbls>
        <c:smooth val="0"/>
        <c:axId val="1081929999"/>
        <c:axId val="1081955375"/>
      </c:lineChart>
      <c:catAx>
        <c:axId val="10819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55375"/>
        <c:crosses val="autoZero"/>
        <c:auto val="1"/>
        <c:lblAlgn val="ctr"/>
        <c:lblOffset val="100"/>
        <c:noMultiLvlLbl val="0"/>
      </c:catAx>
      <c:valAx>
        <c:axId val="1081955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29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'Görsel 9A-10-11'!$C$20</c:f>
              <c:strCache>
                <c:ptCount val="1"/>
                <c:pt idx="0">
                  <c:v>Kaza sayısı</c:v>
                </c:pt>
              </c:strCache>
            </c:strRef>
          </c:tx>
          <c:spPr>
            <a:solidFill>
              <a:schemeClr val="accent1"/>
            </a:solidFill>
            <a:ln>
              <a:noFill/>
            </a:ln>
            <a:effectLst/>
            <a:sp3d/>
          </c:spPr>
          <c:invertIfNegative val="0"/>
          <c:cat>
            <c:strRef>
              <c:f>'Görsel 9A-10-11'!$B$21:$B$24</c:f>
              <c:strCache>
                <c:ptCount val="4"/>
                <c:pt idx="0">
                  <c:v>20/80</c:v>
                </c:pt>
                <c:pt idx="1">
                  <c:v>30/15</c:v>
                </c:pt>
                <c:pt idx="2">
                  <c:v>50/5</c:v>
                </c:pt>
                <c:pt idx="3">
                  <c:v>Bakiye</c:v>
                </c:pt>
              </c:strCache>
            </c:strRef>
          </c:cat>
          <c:val>
            <c:numRef>
              <c:f>'Görsel 9A-10-11'!$C$21:$C$24</c:f>
              <c:numCache>
                <c:formatCode>General</c:formatCode>
                <c:ptCount val="4"/>
                <c:pt idx="0">
                  <c:v>18.7</c:v>
                </c:pt>
                <c:pt idx="1">
                  <c:v>31.5</c:v>
                </c:pt>
                <c:pt idx="2">
                  <c:v>39.4</c:v>
                </c:pt>
                <c:pt idx="3">
                  <c:v>10.4</c:v>
                </c:pt>
              </c:numCache>
            </c:numRef>
          </c:val>
          <c:extLst>
            <c:ext xmlns:c16="http://schemas.microsoft.com/office/drawing/2014/chart" uri="{C3380CC4-5D6E-409C-BE32-E72D297353CC}">
              <c16:uniqueId val="{00000000-A891-48B1-B01C-8BE26C514FB7}"/>
            </c:ext>
          </c:extLst>
        </c:ser>
        <c:ser>
          <c:idx val="1"/>
          <c:order val="1"/>
          <c:tx>
            <c:strRef>
              <c:f>'Görsel 9A-10-11'!$D$20</c:f>
              <c:strCache>
                <c:ptCount val="1"/>
                <c:pt idx="0">
                  <c:v>Zaman kaybı</c:v>
                </c:pt>
              </c:strCache>
            </c:strRef>
          </c:tx>
          <c:spPr>
            <a:solidFill>
              <a:schemeClr val="accent2"/>
            </a:solidFill>
            <a:ln>
              <a:noFill/>
            </a:ln>
            <a:effectLst/>
            <a:sp3d/>
          </c:spPr>
          <c:invertIfNegative val="0"/>
          <c:cat>
            <c:strRef>
              <c:f>'Görsel 9A-10-11'!$B$21:$B$24</c:f>
              <c:strCache>
                <c:ptCount val="4"/>
                <c:pt idx="0">
                  <c:v>20/80</c:v>
                </c:pt>
                <c:pt idx="1">
                  <c:v>30/15</c:v>
                </c:pt>
                <c:pt idx="2">
                  <c:v>50/5</c:v>
                </c:pt>
                <c:pt idx="3">
                  <c:v>Bakiye</c:v>
                </c:pt>
              </c:strCache>
            </c:strRef>
          </c:cat>
          <c:val>
            <c:numRef>
              <c:f>'Görsel 9A-10-11'!$D$21:$D$24</c:f>
              <c:numCache>
                <c:formatCode>General</c:formatCode>
                <c:ptCount val="4"/>
                <c:pt idx="0">
                  <c:v>79.7</c:v>
                </c:pt>
                <c:pt idx="1">
                  <c:v>14.8</c:v>
                </c:pt>
                <c:pt idx="2">
                  <c:v>5.2</c:v>
                </c:pt>
                <c:pt idx="3">
                  <c:v>0.3</c:v>
                </c:pt>
              </c:numCache>
            </c:numRef>
          </c:val>
          <c:extLst>
            <c:ext xmlns:c16="http://schemas.microsoft.com/office/drawing/2014/chart" uri="{C3380CC4-5D6E-409C-BE32-E72D297353CC}">
              <c16:uniqueId val="{00000001-A891-48B1-B01C-8BE26C514FB7}"/>
            </c:ext>
          </c:extLst>
        </c:ser>
        <c:dLbls>
          <c:showLegendKey val="0"/>
          <c:showVal val="0"/>
          <c:showCatName val="0"/>
          <c:showSerName val="0"/>
          <c:showPercent val="0"/>
          <c:showBubbleSize val="0"/>
        </c:dLbls>
        <c:gapWidth val="150"/>
        <c:shape val="box"/>
        <c:axId val="1081996143"/>
        <c:axId val="1081996559"/>
        <c:axId val="0"/>
      </c:bar3DChart>
      <c:catAx>
        <c:axId val="10819961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559"/>
        <c:crosses val="autoZero"/>
        <c:auto val="1"/>
        <c:lblAlgn val="ctr"/>
        <c:lblOffset val="100"/>
        <c:noMultiLvlLbl val="0"/>
      </c:catAx>
      <c:valAx>
        <c:axId val="108199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143"/>
        <c:crosses val="autoZero"/>
        <c:crossBetween val="between"/>
      </c:valAx>
      <c:spPr>
        <a:noFill/>
        <a:ln>
          <a:noFill/>
        </a:ln>
        <a:effectLst/>
      </c:spPr>
    </c:plotArea>
    <c:legend>
      <c:legendPos val="b"/>
      <c:layout>
        <c:manualLayout>
          <c:xMode val="edge"/>
          <c:yMode val="edge"/>
          <c:x val="0.12101027996500438"/>
          <c:y val="0.87729841061533975"/>
          <c:w val="0.69409055118110241"/>
          <c:h val="9.492381160688247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itle>
    <c:autoTitleDeleted val="0"/>
    <c:plotArea>
      <c:layout/>
      <c:lineChart>
        <c:grouping val="standard"/>
        <c:varyColors val="0"/>
        <c:ser>
          <c:idx val="2"/>
          <c:order val="0"/>
          <c:tx>
            <c:strRef>
              <c:f>'Görsel 9A-12-13'!$C$2:$C$3</c:f>
              <c:strCache>
                <c:ptCount val="2"/>
                <c:pt idx="0">
                  <c:v>Pareto  %</c:v>
                </c:pt>
                <c:pt idx="1">
                  <c:v>Kaza sayısı</c:v>
                </c:pt>
              </c:strCache>
            </c:strRef>
          </c:tx>
          <c:cat>
            <c:strRef>
              <c:f>'Görsel 9A-12-13'!$B$4:$B$7</c:f>
              <c:strCache>
                <c:ptCount val="4"/>
                <c:pt idx="0">
                  <c:v>20/80</c:v>
                </c:pt>
                <c:pt idx="1">
                  <c:v>30/15</c:v>
                </c:pt>
                <c:pt idx="2">
                  <c:v>50/5</c:v>
                </c:pt>
                <c:pt idx="3">
                  <c:v>Bakiye</c:v>
                </c:pt>
              </c:strCache>
            </c:strRef>
          </c:cat>
          <c:val>
            <c:numRef>
              <c:f>'Görsel 9A-12-13'!$C$4:$C$7</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7-D76A-484D-AC6D-695A7E58DA1F}"/>
            </c:ext>
          </c:extLst>
        </c:ser>
        <c:ser>
          <c:idx val="3"/>
          <c:order val="1"/>
          <c:tx>
            <c:strRef>
              <c:f>'Görsel 9A-12-13'!$D$2:$D$3</c:f>
              <c:strCache>
                <c:ptCount val="2"/>
                <c:pt idx="0">
                  <c:v>Pareto  %</c:v>
                </c:pt>
                <c:pt idx="1">
                  <c:v>Zaman kaybı</c:v>
                </c:pt>
              </c:strCache>
            </c:strRef>
          </c:tx>
          <c:cat>
            <c:strRef>
              <c:f>'Görsel 9A-12-13'!$B$4:$B$7</c:f>
              <c:strCache>
                <c:ptCount val="4"/>
                <c:pt idx="0">
                  <c:v>20/80</c:v>
                </c:pt>
                <c:pt idx="1">
                  <c:v>30/15</c:v>
                </c:pt>
                <c:pt idx="2">
                  <c:v>50/5</c:v>
                </c:pt>
                <c:pt idx="3">
                  <c:v>Bakiye</c:v>
                </c:pt>
              </c:strCache>
            </c:strRef>
          </c:cat>
          <c:val>
            <c:numRef>
              <c:f>'Görsel 9A-12-13'!$D$4:$D$7</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8-D76A-484D-AC6D-695A7E58DA1F}"/>
            </c:ext>
          </c:extLst>
        </c:ser>
        <c:ser>
          <c:idx val="4"/>
          <c:order val="2"/>
          <c:tx>
            <c:strRef>
              <c:f>'Görsel 9A-12-13'!$E$2:$E$3</c:f>
              <c:strCache>
                <c:ptCount val="2"/>
                <c:pt idx="0">
                  <c:v>Maliyet</c:v>
                </c:pt>
                <c:pt idx="1">
                  <c:v>TL (1000)</c:v>
                </c:pt>
              </c:strCache>
            </c:strRef>
          </c:tx>
          <c:cat>
            <c:strRef>
              <c:f>'Görsel 9A-12-13'!$B$4:$B$7</c:f>
              <c:strCache>
                <c:ptCount val="4"/>
                <c:pt idx="0">
                  <c:v>20/80</c:v>
                </c:pt>
                <c:pt idx="1">
                  <c:v>30/15</c:v>
                </c:pt>
                <c:pt idx="2">
                  <c:v>50/5</c:v>
                </c:pt>
                <c:pt idx="3">
                  <c:v>Bakiye</c:v>
                </c:pt>
              </c:strCache>
            </c:strRef>
          </c:cat>
          <c:val>
            <c:numRef>
              <c:f>'Görsel 9A-12-13'!$E$4:$E$7</c:f>
              <c:numCache>
                <c:formatCode>0.00</c:formatCode>
                <c:ptCount val="4"/>
                <c:pt idx="0">
                  <c:v>153</c:v>
                </c:pt>
                <c:pt idx="1">
                  <c:v>28.3</c:v>
                </c:pt>
                <c:pt idx="2">
                  <c:v>9.98</c:v>
                </c:pt>
                <c:pt idx="3">
                  <c:v>5.8</c:v>
                </c:pt>
              </c:numCache>
            </c:numRef>
          </c:val>
          <c:smooth val="0"/>
          <c:extLst>
            <c:ext xmlns:c16="http://schemas.microsoft.com/office/drawing/2014/chart" uri="{C3380CC4-5D6E-409C-BE32-E72D297353CC}">
              <c16:uniqueId val="{00000009-D76A-484D-AC6D-695A7E58DA1F}"/>
            </c:ext>
          </c:extLst>
        </c:ser>
        <c:ser>
          <c:idx val="0"/>
          <c:order val="3"/>
          <c:tx>
            <c:strRef>
              <c:f>'Görsel 9A-10-11'!$C$20</c:f>
              <c:strCache>
                <c:ptCount val="1"/>
                <c:pt idx="0">
                  <c:v>Kaza sayısı</c:v>
                </c:pt>
              </c:strCache>
            </c:strRef>
          </c:tx>
          <c:spPr>
            <a:effectLst/>
          </c:spPr>
          <c:cat>
            <c:strRef>
              <c:f>'Görsel 9A-10-11'!$B$21:$B$24</c:f>
              <c:strCache>
                <c:ptCount val="4"/>
                <c:pt idx="0">
                  <c:v>20/80</c:v>
                </c:pt>
                <c:pt idx="1">
                  <c:v>30/15</c:v>
                </c:pt>
                <c:pt idx="2">
                  <c:v>50/5</c:v>
                </c:pt>
                <c:pt idx="3">
                  <c:v>Bakiye</c:v>
                </c:pt>
              </c:strCache>
            </c:strRef>
          </c:cat>
          <c:val>
            <c:numRef>
              <c:f>'Görsel 9A-10-11'!$C$21:$C$24</c:f>
              <c:numCache>
                <c:formatCode>General</c:formatCode>
                <c:ptCount val="4"/>
                <c:pt idx="0">
                  <c:v>18.7</c:v>
                </c:pt>
                <c:pt idx="1">
                  <c:v>31.5</c:v>
                </c:pt>
                <c:pt idx="2">
                  <c:v>39.4</c:v>
                </c:pt>
                <c:pt idx="3">
                  <c:v>10.4</c:v>
                </c:pt>
              </c:numCache>
            </c:numRef>
          </c:val>
          <c:smooth val="0"/>
          <c:extLst>
            <c:ext xmlns:c16="http://schemas.microsoft.com/office/drawing/2014/chart" uri="{C3380CC4-5D6E-409C-BE32-E72D297353CC}">
              <c16:uniqueId val="{00000004-D76A-484D-AC6D-695A7E58DA1F}"/>
            </c:ext>
          </c:extLst>
        </c:ser>
        <c:ser>
          <c:idx val="1"/>
          <c:order val="4"/>
          <c:tx>
            <c:strRef>
              <c:f>'Görsel 9A-10-11'!$D$20</c:f>
              <c:strCache>
                <c:ptCount val="1"/>
                <c:pt idx="0">
                  <c:v>Zaman kaybı</c:v>
                </c:pt>
              </c:strCache>
            </c:strRef>
          </c:tx>
          <c:spPr>
            <a:effectLst/>
          </c:spPr>
          <c:cat>
            <c:strRef>
              <c:f>'Görsel 9A-10-11'!$B$21:$B$24</c:f>
              <c:strCache>
                <c:ptCount val="4"/>
                <c:pt idx="0">
                  <c:v>20/80</c:v>
                </c:pt>
                <c:pt idx="1">
                  <c:v>30/15</c:v>
                </c:pt>
                <c:pt idx="2">
                  <c:v>50/5</c:v>
                </c:pt>
                <c:pt idx="3">
                  <c:v>Bakiye</c:v>
                </c:pt>
              </c:strCache>
            </c:strRef>
          </c:cat>
          <c:val>
            <c:numRef>
              <c:f>'Görsel 9A-10-11'!$D$21:$D$24</c:f>
              <c:numCache>
                <c:formatCode>General</c:formatCode>
                <c:ptCount val="4"/>
                <c:pt idx="0">
                  <c:v>79.7</c:v>
                </c:pt>
                <c:pt idx="1">
                  <c:v>14.8</c:v>
                </c:pt>
                <c:pt idx="2">
                  <c:v>5.2</c:v>
                </c:pt>
                <c:pt idx="3">
                  <c:v>0.3</c:v>
                </c:pt>
              </c:numCache>
            </c:numRef>
          </c:val>
          <c:smooth val="0"/>
          <c:extLst>
            <c:ext xmlns:c16="http://schemas.microsoft.com/office/drawing/2014/chart" uri="{C3380CC4-5D6E-409C-BE32-E72D297353CC}">
              <c16:uniqueId val="{00000006-D76A-484D-AC6D-695A7E58DA1F}"/>
            </c:ext>
          </c:extLst>
        </c:ser>
        <c:dLbls>
          <c:showLegendKey val="0"/>
          <c:showVal val="0"/>
          <c:showCatName val="0"/>
          <c:showSerName val="0"/>
          <c:showPercent val="0"/>
          <c:showBubbleSize val="0"/>
        </c:dLbls>
        <c:marker val="1"/>
        <c:smooth val="0"/>
        <c:axId val="1081996143"/>
        <c:axId val="1081996559"/>
      </c:lineChart>
      <c:catAx>
        <c:axId val="1081996143"/>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559"/>
        <c:crosses val="autoZero"/>
        <c:auto val="1"/>
        <c:lblAlgn val="ctr"/>
        <c:lblOffset val="100"/>
        <c:noMultiLvlLbl val="0"/>
      </c:catAx>
      <c:valAx>
        <c:axId val="1081996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1081996143"/>
        <c:crosses val="autoZero"/>
        <c:crossBetween val="between"/>
      </c:valAx>
      <c:spPr>
        <a:noFill/>
        <a:ln>
          <a:noFill/>
        </a:ln>
        <a:effectLst/>
        <a:sp3d/>
      </c:spPr>
    </c:plotArea>
    <c:legend>
      <c:legendPos val="b"/>
      <c:layout>
        <c:manualLayout>
          <c:xMode val="edge"/>
          <c:yMode val="edge"/>
          <c:x val="2.4467489509016848E-2"/>
          <c:y val="0.87729841061533975"/>
          <c:w val="0.9524105377238804"/>
          <c:h val="0.12270158938466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extLst/>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19685039370078741" l="0.19685039370078741" r="0.19685039370078741" t="0.19685039370078741" header="0.31496062992125984" footer="0.31496062992125984"/>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Pareto</a:t>
            </a:r>
            <a:r>
              <a:rPr lang="tr-TR" sz="1800" b="0" i="0" baseline="0">
                <a:effectLst/>
              </a:rPr>
              <a:t> sistemine göre % değerler</a:t>
            </a:r>
            <a:endParaRPr lang="tr-T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tr-TR"/>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4294619422572178E-2"/>
          <c:y val="0.15266221930592008"/>
          <c:w val="0.89705954724409454"/>
          <c:h val="0.67936934966462514"/>
        </c:manualLayout>
      </c:layout>
      <c:bar3DChart>
        <c:barDir val="col"/>
        <c:grouping val="clustered"/>
        <c:varyColors val="0"/>
        <c:ser>
          <c:idx val="0"/>
          <c:order val="0"/>
          <c:tx>
            <c:strRef>
              <c:f>'Görsel 9A-12-13'!$C$20</c:f>
              <c:strCache>
                <c:ptCount val="1"/>
                <c:pt idx="0">
                  <c:v>Kaza sayısı</c:v>
                </c:pt>
              </c:strCache>
            </c:strRef>
          </c:tx>
          <c:spPr>
            <a:solidFill>
              <a:schemeClr val="accent1"/>
            </a:solidFill>
            <a:ln>
              <a:noFill/>
            </a:ln>
            <a:effectLst/>
            <a:sp3d/>
          </c:spPr>
          <c:invertIfNegative val="0"/>
          <c:cat>
            <c:strRef>
              <c:f>'Görsel 9A-12-13'!$B$21:$B$24</c:f>
              <c:strCache>
                <c:ptCount val="4"/>
                <c:pt idx="0">
                  <c:v>20/80</c:v>
                </c:pt>
                <c:pt idx="1">
                  <c:v>30/15</c:v>
                </c:pt>
                <c:pt idx="2">
                  <c:v>50/5</c:v>
                </c:pt>
                <c:pt idx="3">
                  <c:v>Bakiye</c:v>
                </c:pt>
              </c:strCache>
            </c:strRef>
          </c:cat>
          <c:val>
            <c:numRef>
              <c:f>'Görsel 9A-12-13'!$C$21:$C$24</c:f>
              <c:numCache>
                <c:formatCode>General</c:formatCode>
                <c:ptCount val="4"/>
                <c:pt idx="0">
                  <c:v>18.7</c:v>
                </c:pt>
                <c:pt idx="1">
                  <c:v>31.5</c:v>
                </c:pt>
                <c:pt idx="2">
                  <c:v>39.4</c:v>
                </c:pt>
                <c:pt idx="3">
                  <c:v>10.4</c:v>
                </c:pt>
              </c:numCache>
            </c:numRef>
          </c:val>
          <c:extLst>
            <c:ext xmlns:c16="http://schemas.microsoft.com/office/drawing/2014/chart" uri="{C3380CC4-5D6E-409C-BE32-E72D297353CC}">
              <c16:uniqueId val="{00000000-1388-442E-AD11-67E53AE247D2}"/>
            </c:ext>
          </c:extLst>
        </c:ser>
        <c:ser>
          <c:idx val="1"/>
          <c:order val="1"/>
          <c:tx>
            <c:strRef>
              <c:f>'Görsel 9A-12-13'!$D$20</c:f>
              <c:strCache>
                <c:ptCount val="1"/>
                <c:pt idx="0">
                  <c:v>Zaman kaybı</c:v>
                </c:pt>
              </c:strCache>
            </c:strRef>
          </c:tx>
          <c:spPr>
            <a:solidFill>
              <a:schemeClr val="accent2"/>
            </a:solidFill>
            <a:ln>
              <a:noFill/>
            </a:ln>
            <a:effectLst/>
            <a:sp3d/>
          </c:spPr>
          <c:invertIfNegative val="0"/>
          <c:cat>
            <c:strRef>
              <c:f>'Görsel 9A-12-13'!$B$21:$B$24</c:f>
              <c:strCache>
                <c:ptCount val="4"/>
                <c:pt idx="0">
                  <c:v>20/80</c:v>
                </c:pt>
                <c:pt idx="1">
                  <c:v>30/15</c:v>
                </c:pt>
                <c:pt idx="2">
                  <c:v>50/5</c:v>
                </c:pt>
                <c:pt idx="3">
                  <c:v>Bakiye</c:v>
                </c:pt>
              </c:strCache>
            </c:strRef>
          </c:cat>
          <c:val>
            <c:numRef>
              <c:f>'Görsel 9A-12-13'!$D$21:$D$24</c:f>
              <c:numCache>
                <c:formatCode>General</c:formatCode>
                <c:ptCount val="4"/>
                <c:pt idx="0">
                  <c:v>79.7</c:v>
                </c:pt>
                <c:pt idx="1">
                  <c:v>14.8</c:v>
                </c:pt>
                <c:pt idx="2">
                  <c:v>5.2</c:v>
                </c:pt>
                <c:pt idx="3">
                  <c:v>0.3</c:v>
                </c:pt>
              </c:numCache>
            </c:numRef>
          </c:val>
          <c:extLst>
            <c:ext xmlns:c16="http://schemas.microsoft.com/office/drawing/2014/chart" uri="{C3380CC4-5D6E-409C-BE32-E72D297353CC}">
              <c16:uniqueId val="{00000001-1388-442E-AD11-67E53AE247D2}"/>
            </c:ext>
          </c:extLst>
        </c:ser>
        <c:ser>
          <c:idx val="2"/>
          <c:order val="2"/>
          <c:tx>
            <c:strRef>
              <c:f>'Görsel 9A-12-13'!$E$20</c:f>
              <c:strCache>
                <c:ptCount val="1"/>
                <c:pt idx="0">
                  <c:v>TL (1000)</c:v>
                </c:pt>
              </c:strCache>
            </c:strRef>
          </c:tx>
          <c:spPr>
            <a:solidFill>
              <a:schemeClr val="accent3"/>
            </a:solidFill>
            <a:ln>
              <a:noFill/>
            </a:ln>
            <a:effectLst/>
            <a:sp3d/>
          </c:spPr>
          <c:invertIfNegative val="0"/>
          <c:cat>
            <c:strRef>
              <c:f>'Görsel 9A-12-13'!$B$21:$B$24</c:f>
              <c:strCache>
                <c:ptCount val="4"/>
                <c:pt idx="0">
                  <c:v>20/80</c:v>
                </c:pt>
                <c:pt idx="1">
                  <c:v>30/15</c:v>
                </c:pt>
                <c:pt idx="2">
                  <c:v>50/5</c:v>
                </c:pt>
                <c:pt idx="3">
                  <c:v>Bakiye</c:v>
                </c:pt>
              </c:strCache>
            </c:strRef>
          </c:cat>
          <c:val>
            <c:numRef>
              <c:f>'Görsel 9A-12-13'!$E$21:$E$24</c:f>
              <c:numCache>
                <c:formatCode>0.00</c:formatCode>
                <c:ptCount val="4"/>
                <c:pt idx="0">
                  <c:v>153</c:v>
                </c:pt>
                <c:pt idx="1">
                  <c:v>28.3</c:v>
                </c:pt>
                <c:pt idx="2">
                  <c:v>9.98</c:v>
                </c:pt>
                <c:pt idx="3">
                  <c:v>5.8</c:v>
                </c:pt>
              </c:numCache>
            </c:numRef>
          </c:val>
          <c:extLst>
            <c:ext xmlns:c16="http://schemas.microsoft.com/office/drawing/2014/chart" uri="{C3380CC4-5D6E-409C-BE32-E72D297353CC}">
              <c16:uniqueId val="{00000002-1388-442E-AD11-67E53AE247D2}"/>
            </c:ext>
          </c:extLst>
        </c:ser>
        <c:dLbls>
          <c:showLegendKey val="0"/>
          <c:showVal val="0"/>
          <c:showCatName val="0"/>
          <c:showSerName val="0"/>
          <c:showPercent val="0"/>
          <c:showBubbleSize val="0"/>
        </c:dLbls>
        <c:gapWidth val="219"/>
        <c:shape val="box"/>
        <c:axId val="669816591"/>
        <c:axId val="669824079"/>
        <c:axId val="0"/>
      </c:bar3DChart>
      <c:catAx>
        <c:axId val="669816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9824079"/>
        <c:crosses val="autoZero"/>
        <c:auto val="1"/>
        <c:lblAlgn val="ctr"/>
        <c:lblOffset val="100"/>
        <c:noMultiLvlLbl val="0"/>
      </c:catAx>
      <c:valAx>
        <c:axId val="669824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tr-TR"/>
          </a:p>
        </c:txPr>
        <c:crossAx val="669816591"/>
        <c:crosses val="autoZero"/>
        <c:crossBetween val="between"/>
      </c:valAx>
      <c:spPr>
        <a:noFill/>
        <a:ln>
          <a:noFill/>
        </a:ln>
        <a:effectLst/>
      </c:spPr>
    </c:plotArea>
    <c:legend>
      <c:legendPos val="b"/>
      <c:layout>
        <c:manualLayout>
          <c:xMode val="edge"/>
          <c:yMode val="edge"/>
          <c:x val="2.4181430446194217E-2"/>
          <c:y val="0.88850503062117236"/>
          <c:w val="0.9438246391076115"/>
          <c:h val="8.3717191601049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tr-T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ysClr val="windowText" lastClr="000000"/>
      </a:solidFill>
      <a:round/>
    </a:ln>
    <a:effectLst/>
  </c:spPr>
  <c:txPr>
    <a:bodyPr/>
    <a:lstStyle/>
    <a:p>
      <a:pPr>
        <a:defRPr/>
      </a:pPr>
      <a:endParaRPr lang="tr-T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1</xdr:row>
      <xdr:rowOff>146339</xdr:rowOff>
    </xdr:to>
    <xdr:pic>
      <xdr:nvPicPr>
        <xdr:cNvPr id="2" name="Picture 24" descr="amblem ni">
          <a:extLst>
            <a:ext uri="{FF2B5EF4-FFF2-40B4-BE49-F238E27FC236}">
              <a16:creationId xmlns:a16="http://schemas.microsoft.com/office/drawing/2014/main" id="{941A2DE0-56DD-419D-95C1-B68ED3C6A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0</xdr:row>
      <xdr:rowOff>28575</xdr:rowOff>
    </xdr:from>
    <xdr:to>
      <xdr:col>10</xdr:col>
      <xdr:colOff>476250</xdr:colOff>
      <xdr:row>1</xdr:row>
      <xdr:rowOff>161925</xdr:rowOff>
    </xdr:to>
    <xdr:sp macro="" textlink="">
      <xdr:nvSpPr>
        <xdr:cNvPr id="4" name="Metin kutusu 3">
          <a:extLst>
            <a:ext uri="{FF2B5EF4-FFF2-40B4-BE49-F238E27FC236}">
              <a16:creationId xmlns:a16="http://schemas.microsoft.com/office/drawing/2014/main" id="{E7763674-0DB2-1116-1939-F8674F514C14}"/>
            </a:ext>
          </a:extLst>
        </xdr:cNvPr>
        <xdr:cNvSpPr txBox="1"/>
      </xdr:nvSpPr>
      <xdr:spPr>
        <a:xfrm>
          <a:off x="6886575" y="28575"/>
          <a:ext cx="419100" cy="3238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600" b="1">
              <a:solidFill>
                <a:schemeClr val="bg1"/>
              </a:solidFill>
            </a:rPr>
            <a:t>9A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314325</xdr:colOff>
      <xdr:row>1</xdr:row>
      <xdr:rowOff>166687</xdr:rowOff>
    </xdr:from>
    <xdr:to>
      <xdr:col>12</xdr:col>
      <xdr:colOff>9525</xdr:colOff>
      <xdr:row>14</xdr:row>
      <xdr:rowOff>180975</xdr:rowOff>
    </xdr:to>
    <xdr:graphicFrame macro="">
      <xdr:nvGraphicFramePr>
        <xdr:cNvPr id="2" name="Grafik 1">
          <a:extLst>
            <a:ext uri="{FF2B5EF4-FFF2-40B4-BE49-F238E27FC236}">
              <a16:creationId xmlns:a16="http://schemas.microsoft.com/office/drawing/2014/main" id="{A548CF2C-8260-DE52-6488-CC51D0D500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333374</xdr:colOff>
      <xdr:row>16</xdr:row>
      <xdr:rowOff>161925</xdr:rowOff>
    </xdr:from>
    <xdr:to>
      <xdr:col>11</xdr:col>
      <xdr:colOff>609599</xdr:colOff>
      <xdr:row>32</xdr:row>
      <xdr:rowOff>19050</xdr:rowOff>
    </xdr:to>
    <xdr:graphicFrame macro="">
      <xdr:nvGraphicFramePr>
        <xdr:cNvPr id="4" name="Grafik 3">
          <a:extLst>
            <a:ext uri="{FF2B5EF4-FFF2-40B4-BE49-F238E27FC236}">
              <a16:creationId xmlns:a16="http://schemas.microsoft.com/office/drawing/2014/main" id="{364687A7-6000-F425-710C-1109A2B1B6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11</xdr:row>
      <xdr:rowOff>0</xdr:rowOff>
    </xdr:from>
    <xdr:to>
      <xdr:col>11</xdr:col>
      <xdr:colOff>28575</xdr:colOff>
      <xdr:row>11</xdr:row>
      <xdr:rowOff>161925</xdr:rowOff>
    </xdr:to>
    <xdr:sp macro="" textlink="">
      <xdr:nvSpPr>
        <xdr:cNvPr id="5" name="Oval 4">
          <a:extLst>
            <a:ext uri="{FF2B5EF4-FFF2-40B4-BE49-F238E27FC236}">
              <a16:creationId xmlns:a16="http://schemas.microsoft.com/office/drawing/2014/main" id="{0921DBF7-FBEC-5FF1-F7C0-FDC304DD1F1B}"/>
            </a:ext>
          </a:extLst>
        </xdr:cNvPr>
        <xdr:cNvSpPr/>
      </xdr:nvSpPr>
      <xdr:spPr>
        <a:xfrm>
          <a:off x="6943725" y="228600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5</xdr:col>
      <xdr:colOff>485775</xdr:colOff>
      <xdr:row>5</xdr:row>
      <xdr:rowOff>76200</xdr:rowOff>
    </xdr:from>
    <xdr:to>
      <xdr:col>6</xdr:col>
      <xdr:colOff>28575</xdr:colOff>
      <xdr:row>6</xdr:row>
      <xdr:rowOff>47625</xdr:rowOff>
    </xdr:to>
    <xdr:sp macro="" textlink="">
      <xdr:nvSpPr>
        <xdr:cNvPr id="6" name="Oval 5">
          <a:extLst>
            <a:ext uri="{FF2B5EF4-FFF2-40B4-BE49-F238E27FC236}">
              <a16:creationId xmlns:a16="http://schemas.microsoft.com/office/drawing/2014/main" id="{F4BA4009-682E-43AB-9FDA-D94F2F060E7E}"/>
            </a:ext>
          </a:extLst>
        </xdr:cNvPr>
        <xdr:cNvSpPr/>
      </xdr:nvSpPr>
      <xdr:spPr>
        <a:xfrm>
          <a:off x="3895725" y="121920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7</xdr:col>
      <xdr:colOff>257175</xdr:colOff>
      <xdr:row>9</xdr:row>
      <xdr:rowOff>161925</xdr:rowOff>
    </xdr:from>
    <xdr:to>
      <xdr:col>7</xdr:col>
      <xdr:colOff>409575</xdr:colOff>
      <xdr:row>10</xdr:row>
      <xdr:rowOff>133350</xdr:rowOff>
    </xdr:to>
    <xdr:sp macro="" textlink="">
      <xdr:nvSpPr>
        <xdr:cNvPr id="7" name="Oval 6">
          <a:extLst>
            <a:ext uri="{FF2B5EF4-FFF2-40B4-BE49-F238E27FC236}">
              <a16:creationId xmlns:a16="http://schemas.microsoft.com/office/drawing/2014/main" id="{96CE3031-7972-47B2-9734-EAC522224A73}"/>
            </a:ext>
          </a:extLst>
        </xdr:cNvPr>
        <xdr:cNvSpPr/>
      </xdr:nvSpPr>
      <xdr:spPr>
        <a:xfrm>
          <a:off x="4886325" y="2066925"/>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9</xdr:col>
      <xdr:colOff>66675</xdr:colOff>
      <xdr:row>10</xdr:row>
      <xdr:rowOff>133350</xdr:rowOff>
    </xdr:from>
    <xdr:to>
      <xdr:col>9</xdr:col>
      <xdr:colOff>219075</xdr:colOff>
      <xdr:row>11</xdr:row>
      <xdr:rowOff>104775</xdr:rowOff>
    </xdr:to>
    <xdr:sp macro="" textlink="">
      <xdr:nvSpPr>
        <xdr:cNvPr id="8" name="Oval 7">
          <a:extLst>
            <a:ext uri="{FF2B5EF4-FFF2-40B4-BE49-F238E27FC236}">
              <a16:creationId xmlns:a16="http://schemas.microsoft.com/office/drawing/2014/main" id="{45887573-B507-4343-A79F-67559E7BECC6}"/>
            </a:ext>
          </a:extLst>
        </xdr:cNvPr>
        <xdr:cNvSpPr/>
      </xdr:nvSpPr>
      <xdr:spPr>
        <a:xfrm>
          <a:off x="5915025" y="2228850"/>
          <a:ext cx="152400" cy="161925"/>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10</xdr:col>
      <xdr:colOff>485775</xdr:colOff>
      <xdr:row>10</xdr:row>
      <xdr:rowOff>47625</xdr:rowOff>
    </xdr:from>
    <xdr:to>
      <xdr:col>11</xdr:col>
      <xdr:colOff>28575</xdr:colOff>
      <xdr:row>11</xdr:row>
      <xdr:rowOff>19050</xdr:rowOff>
    </xdr:to>
    <xdr:sp macro="" textlink="">
      <xdr:nvSpPr>
        <xdr:cNvPr id="9" name="Oval 8">
          <a:extLst>
            <a:ext uri="{FF2B5EF4-FFF2-40B4-BE49-F238E27FC236}">
              <a16:creationId xmlns:a16="http://schemas.microsoft.com/office/drawing/2014/main" id="{714DCC7D-909B-464F-9D2A-08A0ADD21145}"/>
            </a:ext>
          </a:extLst>
        </xdr:cNvPr>
        <xdr:cNvSpPr/>
      </xdr:nvSpPr>
      <xdr:spPr>
        <a:xfrm>
          <a:off x="6943725" y="2143125"/>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7</xdr:col>
      <xdr:colOff>247650</xdr:colOff>
      <xdr:row>8</xdr:row>
      <xdr:rowOff>161925</xdr:rowOff>
    </xdr:from>
    <xdr:to>
      <xdr:col>7</xdr:col>
      <xdr:colOff>400050</xdr:colOff>
      <xdr:row>9</xdr:row>
      <xdr:rowOff>133350</xdr:rowOff>
    </xdr:to>
    <xdr:sp macro="" textlink="">
      <xdr:nvSpPr>
        <xdr:cNvPr id="10" name="Oval 9">
          <a:extLst>
            <a:ext uri="{FF2B5EF4-FFF2-40B4-BE49-F238E27FC236}">
              <a16:creationId xmlns:a16="http://schemas.microsoft.com/office/drawing/2014/main" id="{A037CFDF-0A31-47EC-ADAC-B9732FB52D1C}"/>
            </a:ext>
          </a:extLst>
        </xdr:cNvPr>
        <xdr:cNvSpPr/>
      </xdr:nvSpPr>
      <xdr:spPr>
        <a:xfrm>
          <a:off x="4876800" y="1876425"/>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9</xdr:col>
      <xdr:colOff>76200</xdr:colOff>
      <xdr:row>8</xdr:row>
      <xdr:rowOff>38100</xdr:rowOff>
    </xdr:from>
    <xdr:to>
      <xdr:col>9</xdr:col>
      <xdr:colOff>228600</xdr:colOff>
      <xdr:row>9</xdr:row>
      <xdr:rowOff>9525</xdr:rowOff>
    </xdr:to>
    <xdr:sp macro="" textlink="">
      <xdr:nvSpPr>
        <xdr:cNvPr id="11" name="Oval 10">
          <a:extLst>
            <a:ext uri="{FF2B5EF4-FFF2-40B4-BE49-F238E27FC236}">
              <a16:creationId xmlns:a16="http://schemas.microsoft.com/office/drawing/2014/main" id="{5E08E6C2-B0F0-4E77-8A65-0478BFE70AD8}"/>
            </a:ext>
          </a:extLst>
        </xdr:cNvPr>
        <xdr:cNvSpPr/>
      </xdr:nvSpPr>
      <xdr:spPr>
        <a:xfrm>
          <a:off x="5924550" y="1752600"/>
          <a:ext cx="152400" cy="161925"/>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0.18958</cdr:x>
      <cdr:y>0.18164</cdr:y>
    </cdr:from>
    <cdr:to>
      <cdr:x>0.19167</cdr:x>
      <cdr:y>0.73231</cdr:y>
    </cdr:to>
    <cdr:cxnSp macro="">
      <cdr:nvCxnSpPr>
        <cdr:cNvPr id="3" name="Düz Bağlayıcı 2">
          <a:extLst xmlns:a="http://schemas.openxmlformats.org/drawingml/2006/main">
            <a:ext uri="{FF2B5EF4-FFF2-40B4-BE49-F238E27FC236}">
              <a16:creationId xmlns:a16="http://schemas.microsoft.com/office/drawing/2014/main" id="{9651D64B-A98D-A2C7-6E74-8CC3202BFDB2}"/>
            </a:ext>
          </a:extLst>
        </cdr:cNvPr>
        <cdr:cNvCxnSpPr/>
      </cdr:nvCxnSpPr>
      <cdr:spPr>
        <a:xfrm xmlns:a="http://schemas.openxmlformats.org/drawingml/2006/main">
          <a:off x="866775" y="452438"/>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0.40278</cdr:x>
      <cdr:y>0.1963</cdr:y>
    </cdr:from>
    <cdr:to>
      <cdr:x>0.40486</cdr:x>
      <cdr:y>0.74697</cdr:y>
    </cdr:to>
    <cdr:cxnSp macro="">
      <cdr:nvCxnSpPr>
        <cdr:cNvPr id="5" name="Düz Bağlayıcı 4">
          <a:extLst xmlns:a="http://schemas.openxmlformats.org/drawingml/2006/main">
            <a:ext uri="{FF2B5EF4-FFF2-40B4-BE49-F238E27FC236}">
              <a16:creationId xmlns:a16="http://schemas.microsoft.com/office/drawing/2014/main" id="{E4DC1E8F-BF06-9642-1D43-644DD29C624A}"/>
            </a:ext>
          </a:extLst>
        </cdr:cNvPr>
        <cdr:cNvCxnSpPr/>
      </cdr:nvCxnSpPr>
      <cdr:spPr>
        <a:xfrm xmlns:a="http://schemas.openxmlformats.org/drawingml/2006/main">
          <a:off x="1841500" y="488950"/>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0.62986</cdr:x>
      <cdr:y>0.18483</cdr:y>
    </cdr:from>
    <cdr:to>
      <cdr:x>0.63194</cdr:x>
      <cdr:y>0.7355</cdr:y>
    </cdr:to>
    <cdr:cxnSp macro="">
      <cdr:nvCxnSpPr>
        <cdr:cNvPr id="6" name="Düz Bağlayıcı 5">
          <a:extLst xmlns:a="http://schemas.openxmlformats.org/drawingml/2006/main">
            <a:ext uri="{FF2B5EF4-FFF2-40B4-BE49-F238E27FC236}">
              <a16:creationId xmlns:a16="http://schemas.microsoft.com/office/drawing/2014/main" id="{E4DC1E8F-BF06-9642-1D43-644DD29C624A}"/>
            </a:ext>
          </a:extLst>
        </cdr:cNvPr>
        <cdr:cNvCxnSpPr/>
      </cdr:nvCxnSpPr>
      <cdr:spPr>
        <a:xfrm xmlns:a="http://schemas.openxmlformats.org/drawingml/2006/main">
          <a:off x="2879725" y="460375"/>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0.85486</cdr:x>
      <cdr:y>0.17718</cdr:y>
    </cdr:from>
    <cdr:to>
      <cdr:x>0.85694</cdr:x>
      <cdr:y>0.72785</cdr:y>
    </cdr:to>
    <cdr:cxnSp macro="">
      <cdr:nvCxnSpPr>
        <cdr:cNvPr id="7" name="Düz Bağlayıcı 6">
          <a:extLst xmlns:a="http://schemas.openxmlformats.org/drawingml/2006/main">
            <a:ext uri="{FF2B5EF4-FFF2-40B4-BE49-F238E27FC236}">
              <a16:creationId xmlns:a16="http://schemas.microsoft.com/office/drawing/2014/main" id="{F2370182-675F-2492-0ADE-B3DDC5FBB317}"/>
            </a:ext>
          </a:extLst>
        </cdr:cNvPr>
        <cdr:cNvCxnSpPr/>
      </cdr:nvCxnSpPr>
      <cdr:spPr>
        <a:xfrm xmlns:a="http://schemas.openxmlformats.org/drawingml/2006/main">
          <a:off x="3908425" y="441325"/>
          <a:ext cx="9525" cy="137160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0.17569</cdr:x>
      <cdr:y>0.59401</cdr:y>
    </cdr:from>
    <cdr:to>
      <cdr:x>0.20903</cdr:x>
      <cdr:y>0.65902</cdr:y>
    </cdr:to>
    <cdr:sp macro="" textlink="">
      <cdr:nvSpPr>
        <cdr:cNvPr id="8" name="Oval 7">
          <a:extLst xmlns:a="http://schemas.openxmlformats.org/drawingml/2006/main">
            <a:ext uri="{FF2B5EF4-FFF2-40B4-BE49-F238E27FC236}">
              <a16:creationId xmlns:a16="http://schemas.microsoft.com/office/drawing/2014/main" id="{714DCC7D-909B-464F-9D2A-08A0ADD21145}"/>
            </a:ext>
          </a:extLst>
        </cdr:cNvPr>
        <cdr:cNvSpPr/>
      </cdr:nvSpPr>
      <cdr:spPr>
        <a:xfrm xmlns:a="http://schemas.openxmlformats.org/drawingml/2006/main">
          <a:off x="803275" y="1479550"/>
          <a:ext cx="152400" cy="161925"/>
        </a:xfrm>
        <a:prstGeom xmlns:a="http://schemas.openxmlformats.org/drawingml/2006/main" prst="ellipse">
          <a:avLst/>
        </a:prstGeom>
        <a:solidFill xmlns:a="http://schemas.openxmlformats.org/drawingml/2006/main">
          <a:srgbClr val="00B0F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tr-TR" sz="1100"/>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600074</xdr:colOff>
      <xdr:row>1</xdr:row>
      <xdr:rowOff>14287</xdr:rowOff>
    </xdr:from>
    <xdr:to>
      <xdr:col>13</xdr:col>
      <xdr:colOff>590549</xdr:colOff>
      <xdr:row>14</xdr:row>
      <xdr:rowOff>47625</xdr:rowOff>
    </xdr:to>
    <xdr:graphicFrame macro="">
      <xdr:nvGraphicFramePr>
        <xdr:cNvPr id="2" name="Grafik 1">
          <a:extLst>
            <a:ext uri="{FF2B5EF4-FFF2-40B4-BE49-F238E27FC236}">
              <a16:creationId xmlns:a16="http://schemas.microsoft.com/office/drawing/2014/main" id="{3094CC84-E83C-0472-EB10-069D118287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3</xdr:row>
      <xdr:rowOff>95250</xdr:rowOff>
    </xdr:from>
    <xdr:to>
      <xdr:col>7</xdr:col>
      <xdr:colOff>285750</xdr:colOff>
      <xdr:row>12</xdr:row>
      <xdr:rowOff>66675</xdr:rowOff>
    </xdr:to>
    <xdr:cxnSp macro="">
      <xdr:nvCxnSpPr>
        <xdr:cNvPr id="5" name="Düz Bağlayıcı 4">
          <a:extLst>
            <a:ext uri="{FF2B5EF4-FFF2-40B4-BE49-F238E27FC236}">
              <a16:creationId xmlns:a16="http://schemas.microsoft.com/office/drawing/2014/main" id="{C23D0FC8-E340-C2DA-C478-BB8DE9A08524}"/>
            </a:ext>
          </a:extLst>
        </xdr:cNvPr>
        <xdr:cNvCxnSpPr/>
      </xdr:nvCxnSpPr>
      <xdr:spPr>
        <a:xfrm>
          <a:off x="4371975" y="666750"/>
          <a:ext cx="0" cy="168592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600075</xdr:colOff>
      <xdr:row>15</xdr:row>
      <xdr:rowOff>152400</xdr:rowOff>
    </xdr:from>
    <xdr:to>
      <xdr:col>13</xdr:col>
      <xdr:colOff>600075</xdr:colOff>
      <xdr:row>32</xdr:row>
      <xdr:rowOff>123825</xdr:rowOff>
    </xdr:to>
    <xdr:graphicFrame macro="">
      <xdr:nvGraphicFramePr>
        <xdr:cNvPr id="7" name="Grafik 6">
          <a:extLst>
            <a:ext uri="{FF2B5EF4-FFF2-40B4-BE49-F238E27FC236}">
              <a16:creationId xmlns:a16="http://schemas.microsoft.com/office/drawing/2014/main" id="{38B29211-72C1-7B8E-8AE6-F88D232CF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0.4077</cdr:x>
      <cdr:y>0.16435</cdr:y>
    </cdr:from>
    <cdr:to>
      <cdr:x>0.4077</cdr:x>
      <cdr:y>0.77894</cdr:y>
    </cdr:to>
    <cdr:cxnSp macro="">
      <cdr:nvCxnSpPr>
        <cdr:cNvPr id="2" name="Düz Bağlayıcı 1">
          <a:extLst xmlns:a="http://schemas.openxmlformats.org/drawingml/2006/main">
            <a:ext uri="{FF2B5EF4-FFF2-40B4-BE49-F238E27FC236}">
              <a16:creationId xmlns:a16="http://schemas.microsoft.com/office/drawing/2014/main" id="{C23D0FC8-E340-C2DA-C478-BB8DE9A08524}"/>
            </a:ext>
          </a:extLst>
        </cdr:cNvPr>
        <cdr:cNvCxnSpPr/>
      </cdr:nvCxnSpPr>
      <cdr:spPr>
        <a:xfrm xmlns:a="http://schemas.openxmlformats.org/drawingml/2006/main">
          <a:off x="1984375" y="450850"/>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0.6334</cdr:x>
      <cdr:y>0.16898</cdr:y>
    </cdr:from>
    <cdr:to>
      <cdr:x>0.6334</cdr:x>
      <cdr:y>0.78356</cdr:y>
    </cdr:to>
    <cdr:cxnSp macro="">
      <cdr:nvCxnSpPr>
        <cdr:cNvPr id="3" name="Düz Bağlayıcı 2">
          <a:extLst xmlns:a="http://schemas.openxmlformats.org/drawingml/2006/main">
            <a:ext uri="{FF2B5EF4-FFF2-40B4-BE49-F238E27FC236}">
              <a16:creationId xmlns:a16="http://schemas.microsoft.com/office/drawing/2014/main" id="{3974BC0C-7557-0A68-2DE4-14B1E7B346DF}"/>
            </a:ext>
          </a:extLst>
        </cdr:cNvPr>
        <cdr:cNvCxnSpPr/>
      </cdr:nvCxnSpPr>
      <cdr:spPr>
        <a:xfrm xmlns:a="http://schemas.openxmlformats.org/drawingml/2006/main">
          <a:off x="3082925" y="463550"/>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0.85649</cdr:x>
      <cdr:y>0.20023</cdr:y>
    </cdr:from>
    <cdr:to>
      <cdr:x>0.85649</cdr:x>
      <cdr:y>0.81481</cdr:y>
    </cdr:to>
    <cdr:cxnSp macro="">
      <cdr:nvCxnSpPr>
        <cdr:cNvPr id="4" name="Düz Bağlayıcı 3">
          <a:extLst xmlns:a="http://schemas.openxmlformats.org/drawingml/2006/main">
            <a:ext uri="{FF2B5EF4-FFF2-40B4-BE49-F238E27FC236}">
              <a16:creationId xmlns:a16="http://schemas.microsoft.com/office/drawing/2014/main" id="{637DB508-1B0E-03F8-DA65-D99FAAB078B9}"/>
            </a:ext>
          </a:extLst>
        </cdr:cNvPr>
        <cdr:cNvCxnSpPr/>
      </cdr:nvCxnSpPr>
      <cdr:spPr>
        <a:xfrm xmlns:a="http://schemas.openxmlformats.org/drawingml/2006/main">
          <a:off x="4168775" y="549275"/>
          <a:ext cx="0" cy="1685925"/>
        </a:xfrm>
        <a:prstGeom xmlns:a="http://schemas.openxmlformats.org/drawingml/2006/main" prst="line">
          <a:avLst/>
        </a:prstGeom>
        <a:ln xmlns:a="http://schemas.openxmlformats.org/drawingml/2006/main" w="952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609600</xdr:colOff>
      <xdr:row>3</xdr:row>
      <xdr:rowOff>28575</xdr:rowOff>
    </xdr:from>
    <xdr:to>
      <xdr:col>13</xdr:col>
      <xdr:colOff>263152</xdr:colOff>
      <xdr:row>22</xdr:row>
      <xdr:rowOff>9475</xdr:rowOff>
    </xdr:to>
    <xdr:pic>
      <xdr:nvPicPr>
        <xdr:cNvPr id="2" name="Resim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600075"/>
          <a:ext cx="8568952" cy="3600400"/>
        </a:xfrm>
        <a:prstGeom prst="rect">
          <a:avLst/>
        </a:prstGeom>
        <a:noFill/>
        <a:ln>
          <a:noFill/>
        </a:ln>
      </xdr:spPr>
    </xdr:pic>
    <xdr:clientData/>
  </xdr:twoCellAnchor>
  <xdr:twoCellAnchor editAs="oneCell">
    <xdr:from>
      <xdr:col>0</xdr:col>
      <xdr:colOff>676275</xdr:colOff>
      <xdr:row>1</xdr:row>
      <xdr:rowOff>171450</xdr:rowOff>
    </xdr:from>
    <xdr:to>
      <xdr:col>1</xdr:col>
      <xdr:colOff>228600</xdr:colOff>
      <xdr:row>2</xdr:row>
      <xdr:rowOff>158099</xdr:rowOff>
    </xdr:to>
    <xdr:pic>
      <xdr:nvPicPr>
        <xdr:cNvPr id="3" name="Picture 24" descr="amblem ni">
          <a:extLst>
            <a:ext uri="{FF2B5EF4-FFF2-40B4-BE49-F238E27FC236}">
              <a16:creationId xmlns:a16="http://schemas.microsoft.com/office/drawing/2014/main" id="{29A65FD4-EA34-4DD9-8693-17EF065E07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361950"/>
          <a:ext cx="238125" cy="177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1</xdr:row>
      <xdr:rowOff>146339</xdr:rowOff>
    </xdr:to>
    <xdr:pic>
      <xdr:nvPicPr>
        <xdr:cNvPr id="2" name="Picture 24" descr="amblem ni">
          <a:extLst>
            <a:ext uri="{FF2B5EF4-FFF2-40B4-BE49-F238E27FC236}">
              <a16:creationId xmlns:a16="http://schemas.microsoft.com/office/drawing/2014/main" id="{68B7E375-A6F7-421E-84CD-5B6EF6768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11</xdr:row>
      <xdr:rowOff>47625</xdr:rowOff>
    </xdr:from>
    <xdr:to>
      <xdr:col>2</xdr:col>
      <xdr:colOff>342900</xdr:colOff>
      <xdr:row>11</xdr:row>
      <xdr:rowOff>161925</xdr:rowOff>
    </xdr:to>
    <xdr:cxnSp macro="">
      <xdr:nvCxnSpPr>
        <xdr:cNvPr id="31" name="Düz Bağlayıcı 30">
          <a:extLst>
            <a:ext uri="{FF2B5EF4-FFF2-40B4-BE49-F238E27FC236}">
              <a16:creationId xmlns:a16="http://schemas.microsoft.com/office/drawing/2014/main" id="{BB4A5043-9781-4480-8614-6491DDBED2B1}"/>
            </a:ext>
          </a:extLst>
        </xdr:cNvPr>
        <xdr:cNvCxnSpPr/>
      </xdr:nvCxnSpPr>
      <xdr:spPr>
        <a:xfrm flipH="1">
          <a:off x="3886200" y="2276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11</xdr:row>
      <xdr:rowOff>57150</xdr:rowOff>
    </xdr:from>
    <xdr:to>
      <xdr:col>6</xdr:col>
      <xdr:colOff>323850</xdr:colOff>
      <xdr:row>11</xdr:row>
      <xdr:rowOff>171450</xdr:rowOff>
    </xdr:to>
    <xdr:cxnSp macro="">
      <xdr:nvCxnSpPr>
        <xdr:cNvPr id="35" name="Düz Bağlayıcı 34">
          <a:extLst>
            <a:ext uri="{FF2B5EF4-FFF2-40B4-BE49-F238E27FC236}">
              <a16:creationId xmlns:a16="http://schemas.microsoft.com/office/drawing/2014/main" id="{C99B3A71-0BEE-46F1-9187-9FCD6D259A9B}"/>
            </a:ext>
          </a:extLst>
        </xdr:cNvPr>
        <xdr:cNvCxnSpPr/>
      </xdr:nvCxnSpPr>
      <xdr:spPr>
        <a:xfrm flipH="1">
          <a:off x="5381625" y="228600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12</xdr:row>
      <xdr:rowOff>47625</xdr:rowOff>
    </xdr:from>
    <xdr:to>
      <xdr:col>2</xdr:col>
      <xdr:colOff>304800</xdr:colOff>
      <xdr:row>12</xdr:row>
      <xdr:rowOff>161925</xdr:rowOff>
    </xdr:to>
    <xdr:cxnSp macro="">
      <xdr:nvCxnSpPr>
        <xdr:cNvPr id="36" name="Düz Bağlayıcı 35">
          <a:extLst>
            <a:ext uri="{FF2B5EF4-FFF2-40B4-BE49-F238E27FC236}">
              <a16:creationId xmlns:a16="http://schemas.microsoft.com/office/drawing/2014/main" id="{2D1B9571-78FC-41F8-B131-04E5B7CC7F21}"/>
            </a:ext>
          </a:extLst>
        </xdr:cNvPr>
        <xdr:cNvCxnSpPr/>
      </xdr:nvCxnSpPr>
      <xdr:spPr>
        <a:xfrm flipH="1">
          <a:off x="38481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12</xdr:row>
      <xdr:rowOff>47625</xdr:rowOff>
    </xdr:from>
    <xdr:to>
      <xdr:col>4</xdr:col>
      <xdr:colOff>266700</xdr:colOff>
      <xdr:row>12</xdr:row>
      <xdr:rowOff>152400</xdr:rowOff>
    </xdr:to>
    <xdr:cxnSp macro="">
      <xdr:nvCxnSpPr>
        <xdr:cNvPr id="37" name="Düz Bağlayıcı 36">
          <a:extLst>
            <a:ext uri="{FF2B5EF4-FFF2-40B4-BE49-F238E27FC236}">
              <a16:creationId xmlns:a16="http://schemas.microsoft.com/office/drawing/2014/main" id="{148A8D92-C0CE-4BDB-BE72-331BB0BC9FFA}"/>
            </a:ext>
          </a:extLst>
        </xdr:cNvPr>
        <xdr:cNvCxnSpPr/>
      </xdr:nvCxnSpPr>
      <xdr:spPr>
        <a:xfrm flipH="1">
          <a:off x="4686300" y="24669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12</xdr:row>
      <xdr:rowOff>47625</xdr:rowOff>
    </xdr:from>
    <xdr:to>
      <xdr:col>6</xdr:col>
      <xdr:colOff>304800</xdr:colOff>
      <xdr:row>12</xdr:row>
      <xdr:rowOff>161925</xdr:rowOff>
    </xdr:to>
    <xdr:cxnSp macro="">
      <xdr:nvCxnSpPr>
        <xdr:cNvPr id="38" name="Düz Bağlayıcı 37">
          <a:extLst>
            <a:ext uri="{FF2B5EF4-FFF2-40B4-BE49-F238E27FC236}">
              <a16:creationId xmlns:a16="http://schemas.microsoft.com/office/drawing/2014/main" id="{A143865E-D1F7-4C55-AA24-7484B456F682}"/>
            </a:ext>
          </a:extLst>
        </xdr:cNvPr>
        <xdr:cNvCxnSpPr/>
      </xdr:nvCxnSpPr>
      <xdr:spPr>
        <a:xfrm flipH="1">
          <a:off x="5362575"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12</xdr:row>
      <xdr:rowOff>47625</xdr:rowOff>
    </xdr:from>
    <xdr:to>
      <xdr:col>8</xdr:col>
      <xdr:colOff>285750</xdr:colOff>
      <xdr:row>12</xdr:row>
      <xdr:rowOff>161925</xdr:rowOff>
    </xdr:to>
    <xdr:cxnSp macro="">
      <xdr:nvCxnSpPr>
        <xdr:cNvPr id="39" name="Düz Bağlayıcı 38">
          <a:extLst>
            <a:ext uri="{FF2B5EF4-FFF2-40B4-BE49-F238E27FC236}">
              <a16:creationId xmlns:a16="http://schemas.microsoft.com/office/drawing/2014/main" id="{DF9D46E7-F14E-4730-AABF-099183639917}"/>
            </a:ext>
          </a:extLst>
        </xdr:cNvPr>
        <xdr:cNvCxnSpPr/>
      </xdr:nvCxnSpPr>
      <xdr:spPr>
        <a:xfrm flipH="1">
          <a:off x="60960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13</xdr:row>
      <xdr:rowOff>47625</xdr:rowOff>
    </xdr:from>
    <xdr:to>
      <xdr:col>2</xdr:col>
      <xdr:colOff>352425</xdr:colOff>
      <xdr:row>13</xdr:row>
      <xdr:rowOff>161925</xdr:rowOff>
    </xdr:to>
    <xdr:cxnSp macro="">
      <xdr:nvCxnSpPr>
        <xdr:cNvPr id="40" name="Düz Bağlayıcı 39">
          <a:extLst>
            <a:ext uri="{FF2B5EF4-FFF2-40B4-BE49-F238E27FC236}">
              <a16:creationId xmlns:a16="http://schemas.microsoft.com/office/drawing/2014/main" id="{428B077E-2915-4F47-A48F-16327939C8BE}"/>
            </a:ext>
          </a:extLst>
        </xdr:cNvPr>
        <xdr:cNvCxnSpPr/>
      </xdr:nvCxnSpPr>
      <xdr:spPr>
        <a:xfrm flipH="1">
          <a:off x="9372600" y="1895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13</xdr:row>
      <xdr:rowOff>38100</xdr:rowOff>
    </xdr:from>
    <xdr:to>
      <xdr:col>6</xdr:col>
      <xdr:colOff>295275</xdr:colOff>
      <xdr:row>13</xdr:row>
      <xdr:rowOff>152400</xdr:rowOff>
    </xdr:to>
    <xdr:cxnSp macro="">
      <xdr:nvCxnSpPr>
        <xdr:cNvPr id="41" name="Düz Bağlayıcı 40">
          <a:extLst>
            <a:ext uri="{FF2B5EF4-FFF2-40B4-BE49-F238E27FC236}">
              <a16:creationId xmlns:a16="http://schemas.microsoft.com/office/drawing/2014/main" id="{8E16F9C7-68C1-40C4-94FA-0B594C79A62C}"/>
            </a:ext>
          </a:extLst>
        </xdr:cNvPr>
        <xdr:cNvCxnSpPr/>
      </xdr:nvCxnSpPr>
      <xdr:spPr>
        <a:xfrm flipH="1">
          <a:off x="5353050" y="264795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13</xdr:row>
      <xdr:rowOff>66675</xdr:rowOff>
    </xdr:from>
    <xdr:to>
      <xdr:col>8</xdr:col>
      <xdr:colOff>304800</xdr:colOff>
      <xdr:row>13</xdr:row>
      <xdr:rowOff>171450</xdr:rowOff>
    </xdr:to>
    <xdr:cxnSp macro="">
      <xdr:nvCxnSpPr>
        <xdr:cNvPr id="42" name="Düz Bağlayıcı 41">
          <a:extLst>
            <a:ext uri="{FF2B5EF4-FFF2-40B4-BE49-F238E27FC236}">
              <a16:creationId xmlns:a16="http://schemas.microsoft.com/office/drawing/2014/main" id="{44C2A61F-A6A9-4D49-9507-FA15A21DE9DF}"/>
            </a:ext>
          </a:extLst>
        </xdr:cNvPr>
        <xdr:cNvCxnSpPr/>
      </xdr:nvCxnSpPr>
      <xdr:spPr>
        <a:xfrm flipH="1">
          <a:off x="6172200" y="267652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15</xdr:row>
      <xdr:rowOff>47625</xdr:rowOff>
    </xdr:from>
    <xdr:to>
      <xdr:col>2</xdr:col>
      <xdr:colOff>285750</xdr:colOff>
      <xdr:row>15</xdr:row>
      <xdr:rowOff>161925</xdr:rowOff>
    </xdr:to>
    <xdr:cxnSp macro="">
      <xdr:nvCxnSpPr>
        <xdr:cNvPr id="43" name="Düz Bağlayıcı 42">
          <a:extLst>
            <a:ext uri="{FF2B5EF4-FFF2-40B4-BE49-F238E27FC236}">
              <a16:creationId xmlns:a16="http://schemas.microsoft.com/office/drawing/2014/main" id="{EEA0485C-3424-4B3E-B49D-33D1EE7D7CA0}"/>
            </a:ext>
          </a:extLst>
        </xdr:cNvPr>
        <xdr:cNvCxnSpPr/>
      </xdr:nvCxnSpPr>
      <xdr:spPr>
        <a:xfrm flipH="1">
          <a:off x="382905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15</xdr:row>
      <xdr:rowOff>47625</xdr:rowOff>
    </xdr:from>
    <xdr:to>
      <xdr:col>4</xdr:col>
      <xdr:colOff>209550</xdr:colOff>
      <xdr:row>15</xdr:row>
      <xdr:rowOff>161925</xdr:rowOff>
    </xdr:to>
    <xdr:cxnSp macro="">
      <xdr:nvCxnSpPr>
        <xdr:cNvPr id="44" name="Düz Bağlayıcı 43">
          <a:extLst>
            <a:ext uri="{FF2B5EF4-FFF2-40B4-BE49-F238E27FC236}">
              <a16:creationId xmlns:a16="http://schemas.microsoft.com/office/drawing/2014/main" id="{662C9A4E-95BE-46B6-944E-83EE5528C2A2}"/>
            </a:ext>
          </a:extLst>
        </xdr:cNvPr>
        <xdr:cNvCxnSpPr/>
      </xdr:nvCxnSpPr>
      <xdr:spPr>
        <a:xfrm flipH="1">
          <a:off x="4572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15</xdr:row>
      <xdr:rowOff>47625</xdr:rowOff>
    </xdr:from>
    <xdr:to>
      <xdr:col>6</xdr:col>
      <xdr:colOff>323850</xdr:colOff>
      <xdr:row>15</xdr:row>
      <xdr:rowOff>161925</xdr:rowOff>
    </xdr:to>
    <xdr:cxnSp macro="">
      <xdr:nvCxnSpPr>
        <xdr:cNvPr id="45" name="Düz Bağlayıcı 44">
          <a:extLst>
            <a:ext uri="{FF2B5EF4-FFF2-40B4-BE49-F238E27FC236}">
              <a16:creationId xmlns:a16="http://schemas.microsoft.com/office/drawing/2014/main" id="{329F0CB5-35AA-4674-9AC9-354B6C84518E}"/>
            </a:ext>
          </a:extLst>
        </xdr:cNvPr>
        <xdr:cNvCxnSpPr/>
      </xdr:nvCxnSpPr>
      <xdr:spPr>
        <a:xfrm flipH="1">
          <a:off x="5381625"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15</xdr:row>
      <xdr:rowOff>47625</xdr:rowOff>
    </xdr:from>
    <xdr:to>
      <xdr:col>8</xdr:col>
      <xdr:colOff>285750</xdr:colOff>
      <xdr:row>15</xdr:row>
      <xdr:rowOff>161925</xdr:rowOff>
    </xdr:to>
    <xdr:cxnSp macro="">
      <xdr:nvCxnSpPr>
        <xdr:cNvPr id="46" name="Düz Bağlayıcı 45">
          <a:extLst>
            <a:ext uri="{FF2B5EF4-FFF2-40B4-BE49-F238E27FC236}">
              <a16:creationId xmlns:a16="http://schemas.microsoft.com/office/drawing/2014/main" id="{4D06B0BE-1D4E-461D-8E26-1A49FF8F176D}"/>
            </a:ext>
          </a:extLst>
        </xdr:cNvPr>
        <xdr:cNvCxnSpPr/>
      </xdr:nvCxnSpPr>
      <xdr:spPr>
        <a:xfrm flipH="1">
          <a:off x="6096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19</xdr:row>
      <xdr:rowOff>47625</xdr:rowOff>
    </xdr:from>
    <xdr:to>
      <xdr:col>2</xdr:col>
      <xdr:colOff>314325</xdr:colOff>
      <xdr:row>19</xdr:row>
      <xdr:rowOff>161925</xdr:rowOff>
    </xdr:to>
    <xdr:cxnSp macro="">
      <xdr:nvCxnSpPr>
        <xdr:cNvPr id="47" name="Düz Bağlayıcı 46">
          <a:extLst>
            <a:ext uri="{FF2B5EF4-FFF2-40B4-BE49-F238E27FC236}">
              <a16:creationId xmlns:a16="http://schemas.microsoft.com/office/drawing/2014/main" id="{87C704C7-C941-4A6A-AC51-F81FFE67ADBC}"/>
            </a:ext>
          </a:extLst>
        </xdr:cNvPr>
        <xdr:cNvCxnSpPr/>
      </xdr:nvCxnSpPr>
      <xdr:spPr>
        <a:xfrm flipH="1">
          <a:off x="3857625"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133350</xdr:colOff>
      <xdr:row>19</xdr:row>
      <xdr:rowOff>47625</xdr:rowOff>
    </xdr:from>
    <xdr:to>
      <xdr:col>4</xdr:col>
      <xdr:colOff>276225</xdr:colOff>
      <xdr:row>19</xdr:row>
      <xdr:rowOff>152400</xdr:rowOff>
    </xdr:to>
    <xdr:cxnSp macro="">
      <xdr:nvCxnSpPr>
        <xdr:cNvPr id="48" name="Düz Bağlayıcı 47">
          <a:extLst>
            <a:ext uri="{FF2B5EF4-FFF2-40B4-BE49-F238E27FC236}">
              <a16:creationId xmlns:a16="http://schemas.microsoft.com/office/drawing/2014/main" id="{40B7C41E-EE9B-4AA3-9EA8-8C882D84CC97}"/>
            </a:ext>
          </a:extLst>
        </xdr:cNvPr>
        <xdr:cNvCxnSpPr/>
      </xdr:nvCxnSpPr>
      <xdr:spPr>
        <a:xfrm flipH="1">
          <a:off x="4695825" y="38004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19</xdr:row>
      <xdr:rowOff>47625</xdr:rowOff>
    </xdr:from>
    <xdr:to>
      <xdr:col>6</xdr:col>
      <xdr:colOff>295275</xdr:colOff>
      <xdr:row>19</xdr:row>
      <xdr:rowOff>161925</xdr:rowOff>
    </xdr:to>
    <xdr:cxnSp macro="">
      <xdr:nvCxnSpPr>
        <xdr:cNvPr id="49" name="Düz Bağlayıcı 48">
          <a:extLst>
            <a:ext uri="{FF2B5EF4-FFF2-40B4-BE49-F238E27FC236}">
              <a16:creationId xmlns:a16="http://schemas.microsoft.com/office/drawing/2014/main" id="{4D7ED5DD-CBF1-4A8A-9238-E459DEC23616}"/>
            </a:ext>
          </a:extLst>
        </xdr:cNvPr>
        <xdr:cNvCxnSpPr/>
      </xdr:nvCxnSpPr>
      <xdr:spPr>
        <a:xfrm flipH="1">
          <a:off x="5353050"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21</xdr:row>
      <xdr:rowOff>47625</xdr:rowOff>
    </xdr:from>
    <xdr:to>
      <xdr:col>2</xdr:col>
      <xdr:colOff>333375</xdr:colOff>
      <xdr:row>21</xdr:row>
      <xdr:rowOff>161925</xdr:rowOff>
    </xdr:to>
    <xdr:cxnSp macro="">
      <xdr:nvCxnSpPr>
        <xdr:cNvPr id="50" name="Düz Bağlayıcı 49">
          <a:extLst>
            <a:ext uri="{FF2B5EF4-FFF2-40B4-BE49-F238E27FC236}">
              <a16:creationId xmlns:a16="http://schemas.microsoft.com/office/drawing/2014/main" id="{71CD0B37-D18A-4A04-A604-AD5F42A8D784}"/>
            </a:ext>
          </a:extLst>
        </xdr:cNvPr>
        <xdr:cNvCxnSpPr/>
      </xdr:nvCxnSpPr>
      <xdr:spPr>
        <a:xfrm flipH="1">
          <a:off x="38766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21</xdr:row>
      <xdr:rowOff>57150</xdr:rowOff>
    </xdr:from>
    <xdr:to>
      <xdr:col>4</xdr:col>
      <xdr:colOff>257175</xdr:colOff>
      <xdr:row>21</xdr:row>
      <xdr:rowOff>161925</xdr:rowOff>
    </xdr:to>
    <xdr:cxnSp macro="">
      <xdr:nvCxnSpPr>
        <xdr:cNvPr id="51" name="Düz Bağlayıcı 50">
          <a:extLst>
            <a:ext uri="{FF2B5EF4-FFF2-40B4-BE49-F238E27FC236}">
              <a16:creationId xmlns:a16="http://schemas.microsoft.com/office/drawing/2014/main" id="{9A6C7F1B-9E5F-414E-99DB-20FF6DC9C5EA}"/>
            </a:ext>
          </a:extLst>
        </xdr:cNvPr>
        <xdr:cNvCxnSpPr/>
      </xdr:nvCxnSpPr>
      <xdr:spPr>
        <a:xfrm flipH="1">
          <a:off x="4676775" y="4191000"/>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21</xdr:row>
      <xdr:rowOff>47625</xdr:rowOff>
    </xdr:from>
    <xdr:to>
      <xdr:col>6</xdr:col>
      <xdr:colOff>304800</xdr:colOff>
      <xdr:row>21</xdr:row>
      <xdr:rowOff>161925</xdr:rowOff>
    </xdr:to>
    <xdr:cxnSp macro="">
      <xdr:nvCxnSpPr>
        <xdr:cNvPr id="52" name="Düz Bağlayıcı 51">
          <a:extLst>
            <a:ext uri="{FF2B5EF4-FFF2-40B4-BE49-F238E27FC236}">
              <a16:creationId xmlns:a16="http://schemas.microsoft.com/office/drawing/2014/main" id="{5435BA67-23AB-4B51-923C-325E79BFFB96}"/>
            </a:ext>
          </a:extLst>
        </xdr:cNvPr>
        <xdr:cNvCxnSpPr/>
      </xdr:nvCxnSpPr>
      <xdr:spPr>
        <a:xfrm flipH="1">
          <a:off x="53625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20952</xdr:colOff>
      <xdr:row>0</xdr:row>
      <xdr:rowOff>1</xdr:rowOff>
    </xdr:from>
    <xdr:to>
      <xdr:col>1</xdr:col>
      <xdr:colOff>428625</xdr:colOff>
      <xdr:row>1</xdr:row>
      <xdr:rowOff>17533</xdr:rowOff>
    </xdr:to>
    <xdr:pic>
      <xdr:nvPicPr>
        <xdr:cNvPr id="4" name="Picture 24" descr="amblem ni">
          <a:extLst>
            <a:ext uri="{FF2B5EF4-FFF2-40B4-BE49-F238E27FC236}">
              <a16:creationId xmlns:a16="http://schemas.microsoft.com/office/drawing/2014/main" id="{18B8B4E2-2444-4857-B4A0-EF7758A2DE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2" y="1"/>
          <a:ext cx="407673" cy="303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10</xdr:row>
      <xdr:rowOff>47625</xdr:rowOff>
    </xdr:from>
    <xdr:to>
      <xdr:col>2</xdr:col>
      <xdr:colOff>342900</xdr:colOff>
      <xdr:row>10</xdr:row>
      <xdr:rowOff>161925</xdr:rowOff>
    </xdr:to>
    <xdr:cxnSp macro="">
      <xdr:nvCxnSpPr>
        <xdr:cNvPr id="2" name="Düz Bağlayıcı 1">
          <a:extLst>
            <a:ext uri="{FF2B5EF4-FFF2-40B4-BE49-F238E27FC236}">
              <a16:creationId xmlns:a16="http://schemas.microsoft.com/office/drawing/2014/main" id="{C9E50D64-DEFC-4AC0-8340-5401A772E4AE}"/>
            </a:ext>
          </a:extLst>
        </xdr:cNvPr>
        <xdr:cNvCxnSpPr/>
      </xdr:nvCxnSpPr>
      <xdr:spPr>
        <a:xfrm flipH="1">
          <a:off x="3886200" y="2276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10</xdr:row>
      <xdr:rowOff>57150</xdr:rowOff>
    </xdr:from>
    <xdr:to>
      <xdr:col>6</xdr:col>
      <xdr:colOff>323850</xdr:colOff>
      <xdr:row>10</xdr:row>
      <xdr:rowOff>171450</xdr:rowOff>
    </xdr:to>
    <xdr:cxnSp macro="">
      <xdr:nvCxnSpPr>
        <xdr:cNvPr id="3" name="Düz Bağlayıcı 2">
          <a:extLst>
            <a:ext uri="{FF2B5EF4-FFF2-40B4-BE49-F238E27FC236}">
              <a16:creationId xmlns:a16="http://schemas.microsoft.com/office/drawing/2014/main" id="{AE1692D5-E75C-4C2A-97A9-AF1340F1867F}"/>
            </a:ext>
          </a:extLst>
        </xdr:cNvPr>
        <xdr:cNvCxnSpPr/>
      </xdr:nvCxnSpPr>
      <xdr:spPr>
        <a:xfrm flipH="1">
          <a:off x="5381625" y="228600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11</xdr:row>
      <xdr:rowOff>47625</xdr:rowOff>
    </xdr:from>
    <xdr:to>
      <xdr:col>2</xdr:col>
      <xdr:colOff>304800</xdr:colOff>
      <xdr:row>11</xdr:row>
      <xdr:rowOff>161925</xdr:rowOff>
    </xdr:to>
    <xdr:cxnSp macro="">
      <xdr:nvCxnSpPr>
        <xdr:cNvPr id="5" name="Düz Bağlayıcı 4">
          <a:extLst>
            <a:ext uri="{FF2B5EF4-FFF2-40B4-BE49-F238E27FC236}">
              <a16:creationId xmlns:a16="http://schemas.microsoft.com/office/drawing/2014/main" id="{E874CACA-81F3-4CB5-8199-ABE6D0184F13}"/>
            </a:ext>
          </a:extLst>
        </xdr:cNvPr>
        <xdr:cNvCxnSpPr/>
      </xdr:nvCxnSpPr>
      <xdr:spPr>
        <a:xfrm flipH="1">
          <a:off x="38481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11</xdr:row>
      <xdr:rowOff>47625</xdr:rowOff>
    </xdr:from>
    <xdr:to>
      <xdr:col>4</xdr:col>
      <xdr:colOff>266700</xdr:colOff>
      <xdr:row>11</xdr:row>
      <xdr:rowOff>152400</xdr:rowOff>
    </xdr:to>
    <xdr:cxnSp macro="">
      <xdr:nvCxnSpPr>
        <xdr:cNvPr id="6" name="Düz Bağlayıcı 5">
          <a:extLst>
            <a:ext uri="{FF2B5EF4-FFF2-40B4-BE49-F238E27FC236}">
              <a16:creationId xmlns:a16="http://schemas.microsoft.com/office/drawing/2014/main" id="{33AD30FF-75B5-41A3-BAA0-3A79FDF864D0}"/>
            </a:ext>
          </a:extLst>
        </xdr:cNvPr>
        <xdr:cNvCxnSpPr/>
      </xdr:nvCxnSpPr>
      <xdr:spPr>
        <a:xfrm flipH="1">
          <a:off x="4686300" y="24669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11</xdr:row>
      <xdr:rowOff>47625</xdr:rowOff>
    </xdr:from>
    <xdr:to>
      <xdr:col>6</xdr:col>
      <xdr:colOff>304800</xdr:colOff>
      <xdr:row>11</xdr:row>
      <xdr:rowOff>161925</xdr:rowOff>
    </xdr:to>
    <xdr:cxnSp macro="">
      <xdr:nvCxnSpPr>
        <xdr:cNvPr id="8" name="Düz Bağlayıcı 7">
          <a:extLst>
            <a:ext uri="{FF2B5EF4-FFF2-40B4-BE49-F238E27FC236}">
              <a16:creationId xmlns:a16="http://schemas.microsoft.com/office/drawing/2014/main" id="{1BB3D349-D7EB-4AC9-BC9F-810CECA8A479}"/>
            </a:ext>
          </a:extLst>
        </xdr:cNvPr>
        <xdr:cNvCxnSpPr/>
      </xdr:nvCxnSpPr>
      <xdr:spPr>
        <a:xfrm flipH="1">
          <a:off x="5362575"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11</xdr:row>
      <xdr:rowOff>47625</xdr:rowOff>
    </xdr:from>
    <xdr:to>
      <xdr:col>8</xdr:col>
      <xdr:colOff>285750</xdr:colOff>
      <xdr:row>11</xdr:row>
      <xdr:rowOff>161925</xdr:rowOff>
    </xdr:to>
    <xdr:cxnSp macro="">
      <xdr:nvCxnSpPr>
        <xdr:cNvPr id="11" name="Düz Bağlayıcı 10">
          <a:extLst>
            <a:ext uri="{FF2B5EF4-FFF2-40B4-BE49-F238E27FC236}">
              <a16:creationId xmlns:a16="http://schemas.microsoft.com/office/drawing/2014/main" id="{F4717CD7-B537-4610-B4C4-91BE09E29A2A}"/>
            </a:ext>
          </a:extLst>
        </xdr:cNvPr>
        <xdr:cNvCxnSpPr/>
      </xdr:nvCxnSpPr>
      <xdr:spPr>
        <a:xfrm flipH="1">
          <a:off x="6096000" y="24669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152400</xdr:colOff>
      <xdr:row>12</xdr:row>
      <xdr:rowOff>47625</xdr:rowOff>
    </xdr:from>
    <xdr:to>
      <xdr:col>2</xdr:col>
      <xdr:colOff>352425</xdr:colOff>
      <xdr:row>12</xdr:row>
      <xdr:rowOff>161925</xdr:rowOff>
    </xdr:to>
    <xdr:cxnSp macro="">
      <xdr:nvCxnSpPr>
        <xdr:cNvPr id="13" name="Düz Bağlayıcı 12">
          <a:extLst>
            <a:ext uri="{FF2B5EF4-FFF2-40B4-BE49-F238E27FC236}">
              <a16:creationId xmlns:a16="http://schemas.microsoft.com/office/drawing/2014/main" id="{51C426B1-677B-465E-9352-6D3798FDF9EB}"/>
            </a:ext>
          </a:extLst>
        </xdr:cNvPr>
        <xdr:cNvCxnSpPr/>
      </xdr:nvCxnSpPr>
      <xdr:spPr>
        <a:xfrm flipH="1">
          <a:off x="3895725" y="2657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12</xdr:row>
      <xdr:rowOff>38100</xdr:rowOff>
    </xdr:from>
    <xdr:to>
      <xdr:col>6</xdr:col>
      <xdr:colOff>295275</xdr:colOff>
      <xdr:row>12</xdr:row>
      <xdr:rowOff>152400</xdr:rowOff>
    </xdr:to>
    <xdr:cxnSp macro="">
      <xdr:nvCxnSpPr>
        <xdr:cNvPr id="14" name="Düz Bağlayıcı 13">
          <a:extLst>
            <a:ext uri="{FF2B5EF4-FFF2-40B4-BE49-F238E27FC236}">
              <a16:creationId xmlns:a16="http://schemas.microsoft.com/office/drawing/2014/main" id="{8FBE3229-B6B3-4F46-BE33-CB7DDE70F44C}"/>
            </a:ext>
          </a:extLst>
        </xdr:cNvPr>
        <xdr:cNvCxnSpPr/>
      </xdr:nvCxnSpPr>
      <xdr:spPr>
        <a:xfrm flipH="1">
          <a:off x="5353050" y="2647950"/>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161925</xdr:colOff>
      <xdr:row>12</xdr:row>
      <xdr:rowOff>66675</xdr:rowOff>
    </xdr:from>
    <xdr:to>
      <xdr:col>8</xdr:col>
      <xdr:colOff>304800</xdr:colOff>
      <xdr:row>12</xdr:row>
      <xdr:rowOff>171450</xdr:rowOff>
    </xdr:to>
    <xdr:cxnSp macro="">
      <xdr:nvCxnSpPr>
        <xdr:cNvPr id="15" name="Düz Bağlayıcı 14">
          <a:extLst>
            <a:ext uri="{FF2B5EF4-FFF2-40B4-BE49-F238E27FC236}">
              <a16:creationId xmlns:a16="http://schemas.microsoft.com/office/drawing/2014/main" id="{B8486CD3-E1AF-4C01-99D0-E2770338A2E1}"/>
            </a:ext>
          </a:extLst>
        </xdr:cNvPr>
        <xdr:cNvCxnSpPr/>
      </xdr:nvCxnSpPr>
      <xdr:spPr>
        <a:xfrm flipH="1">
          <a:off x="6172200" y="267652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14</xdr:row>
      <xdr:rowOff>47625</xdr:rowOff>
    </xdr:from>
    <xdr:to>
      <xdr:col>2</xdr:col>
      <xdr:colOff>285750</xdr:colOff>
      <xdr:row>14</xdr:row>
      <xdr:rowOff>161925</xdr:rowOff>
    </xdr:to>
    <xdr:cxnSp macro="">
      <xdr:nvCxnSpPr>
        <xdr:cNvPr id="16" name="Düz Bağlayıcı 15">
          <a:extLst>
            <a:ext uri="{FF2B5EF4-FFF2-40B4-BE49-F238E27FC236}">
              <a16:creationId xmlns:a16="http://schemas.microsoft.com/office/drawing/2014/main" id="{22F1899B-D2DE-4DB3-BBB7-C19F4469BE41}"/>
            </a:ext>
          </a:extLst>
        </xdr:cNvPr>
        <xdr:cNvCxnSpPr/>
      </xdr:nvCxnSpPr>
      <xdr:spPr>
        <a:xfrm flipH="1">
          <a:off x="382905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14</xdr:row>
      <xdr:rowOff>47625</xdr:rowOff>
    </xdr:from>
    <xdr:to>
      <xdr:col>4</xdr:col>
      <xdr:colOff>209550</xdr:colOff>
      <xdr:row>14</xdr:row>
      <xdr:rowOff>161925</xdr:rowOff>
    </xdr:to>
    <xdr:cxnSp macro="">
      <xdr:nvCxnSpPr>
        <xdr:cNvPr id="17" name="Düz Bağlayıcı 16">
          <a:extLst>
            <a:ext uri="{FF2B5EF4-FFF2-40B4-BE49-F238E27FC236}">
              <a16:creationId xmlns:a16="http://schemas.microsoft.com/office/drawing/2014/main" id="{9CB6C803-5444-4665-8317-FAB6E1BB5CAA}"/>
            </a:ext>
          </a:extLst>
        </xdr:cNvPr>
        <xdr:cNvCxnSpPr/>
      </xdr:nvCxnSpPr>
      <xdr:spPr>
        <a:xfrm flipH="1">
          <a:off x="4572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123825</xdr:colOff>
      <xdr:row>14</xdr:row>
      <xdr:rowOff>47625</xdr:rowOff>
    </xdr:from>
    <xdr:to>
      <xdr:col>6</xdr:col>
      <xdr:colOff>323850</xdr:colOff>
      <xdr:row>14</xdr:row>
      <xdr:rowOff>161925</xdr:rowOff>
    </xdr:to>
    <xdr:cxnSp macro="">
      <xdr:nvCxnSpPr>
        <xdr:cNvPr id="18" name="Düz Bağlayıcı 17">
          <a:extLst>
            <a:ext uri="{FF2B5EF4-FFF2-40B4-BE49-F238E27FC236}">
              <a16:creationId xmlns:a16="http://schemas.microsoft.com/office/drawing/2014/main" id="{3FB348BD-B644-4375-90B0-91B93400AAAE}"/>
            </a:ext>
          </a:extLst>
        </xdr:cNvPr>
        <xdr:cNvCxnSpPr/>
      </xdr:nvCxnSpPr>
      <xdr:spPr>
        <a:xfrm flipH="1">
          <a:off x="5381625"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85725</xdr:colOff>
      <xdr:row>14</xdr:row>
      <xdr:rowOff>47625</xdr:rowOff>
    </xdr:from>
    <xdr:to>
      <xdr:col>8</xdr:col>
      <xdr:colOff>285750</xdr:colOff>
      <xdr:row>14</xdr:row>
      <xdr:rowOff>161925</xdr:rowOff>
    </xdr:to>
    <xdr:cxnSp macro="">
      <xdr:nvCxnSpPr>
        <xdr:cNvPr id="19" name="Düz Bağlayıcı 18">
          <a:extLst>
            <a:ext uri="{FF2B5EF4-FFF2-40B4-BE49-F238E27FC236}">
              <a16:creationId xmlns:a16="http://schemas.microsoft.com/office/drawing/2014/main" id="{02C851D1-BCB9-4175-89E2-390EFFAC12D4}"/>
            </a:ext>
          </a:extLst>
        </xdr:cNvPr>
        <xdr:cNvCxnSpPr/>
      </xdr:nvCxnSpPr>
      <xdr:spPr>
        <a:xfrm flipH="1">
          <a:off x="6096000" y="3038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18</xdr:row>
      <xdr:rowOff>47625</xdr:rowOff>
    </xdr:from>
    <xdr:to>
      <xdr:col>2</xdr:col>
      <xdr:colOff>314325</xdr:colOff>
      <xdr:row>18</xdr:row>
      <xdr:rowOff>161925</xdr:rowOff>
    </xdr:to>
    <xdr:cxnSp macro="">
      <xdr:nvCxnSpPr>
        <xdr:cNvPr id="20" name="Düz Bağlayıcı 19">
          <a:extLst>
            <a:ext uri="{FF2B5EF4-FFF2-40B4-BE49-F238E27FC236}">
              <a16:creationId xmlns:a16="http://schemas.microsoft.com/office/drawing/2014/main" id="{4DE1C41B-272B-4F90-8F67-32EB91AA6813}"/>
            </a:ext>
          </a:extLst>
        </xdr:cNvPr>
        <xdr:cNvCxnSpPr/>
      </xdr:nvCxnSpPr>
      <xdr:spPr>
        <a:xfrm flipH="1">
          <a:off x="3857625"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133350</xdr:colOff>
      <xdr:row>18</xdr:row>
      <xdr:rowOff>47625</xdr:rowOff>
    </xdr:from>
    <xdr:to>
      <xdr:col>4</xdr:col>
      <xdr:colOff>276225</xdr:colOff>
      <xdr:row>18</xdr:row>
      <xdr:rowOff>152400</xdr:rowOff>
    </xdr:to>
    <xdr:cxnSp macro="">
      <xdr:nvCxnSpPr>
        <xdr:cNvPr id="21" name="Düz Bağlayıcı 20">
          <a:extLst>
            <a:ext uri="{FF2B5EF4-FFF2-40B4-BE49-F238E27FC236}">
              <a16:creationId xmlns:a16="http://schemas.microsoft.com/office/drawing/2014/main" id="{54EF495E-206B-45A4-9620-F1C84A04AF5A}"/>
            </a:ext>
          </a:extLst>
        </xdr:cNvPr>
        <xdr:cNvCxnSpPr/>
      </xdr:nvCxnSpPr>
      <xdr:spPr>
        <a:xfrm flipH="1">
          <a:off x="4695825" y="3800475"/>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18</xdr:row>
      <xdr:rowOff>47625</xdr:rowOff>
    </xdr:from>
    <xdr:to>
      <xdr:col>6</xdr:col>
      <xdr:colOff>295275</xdr:colOff>
      <xdr:row>18</xdr:row>
      <xdr:rowOff>161925</xdr:rowOff>
    </xdr:to>
    <xdr:cxnSp macro="">
      <xdr:nvCxnSpPr>
        <xdr:cNvPr id="22" name="Düz Bağlayıcı 21">
          <a:extLst>
            <a:ext uri="{FF2B5EF4-FFF2-40B4-BE49-F238E27FC236}">
              <a16:creationId xmlns:a16="http://schemas.microsoft.com/office/drawing/2014/main" id="{233636E9-DF28-403F-A03A-EAACB72DF80E}"/>
            </a:ext>
          </a:extLst>
        </xdr:cNvPr>
        <xdr:cNvCxnSpPr/>
      </xdr:nvCxnSpPr>
      <xdr:spPr>
        <a:xfrm flipH="1">
          <a:off x="5353050" y="3800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20</xdr:row>
      <xdr:rowOff>47625</xdr:rowOff>
    </xdr:from>
    <xdr:to>
      <xdr:col>2</xdr:col>
      <xdr:colOff>333375</xdr:colOff>
      <xdr:row>20</xdr:row>
      <xdr:rowOff>161925</xdr:rowOff>
    </xdr:to>
    <xdr:cxnSp macro="">
      <xdr:nvCxnSpPr>
        <xdr:cNvPr id="23" name="Düz Bağlayıcı 22">
          <a:extLst>
            <a:ext uri="{FF2B5EF4-FFF2-40B4-BE49-F238E27FC236}">
              <a16:creationId xmlns:a16="http://schemas.microsoft.com/office/drawing/2014/main" id="{43765EC6-ED77-4652-898A-3C5B50CD8221}"/>
            </a:ext>
          </a:extLst>
        </xdr:cNvPr>
        <xdr:cNvCxnSpPr/>
      </xdr:nvCxnSpPr>
      <xdr:spPr>
        <a:xfrm flipH="1">
          <a:off x="38766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114300</xdr:colOff>
      <xdr:row>20</xdr:row>
      <xdr:rowOff>57150</xdr:rowOff>
    </xdr:from>
    <xdr:to>
      <xdr:col>4</xdr:col>
      <xdr:colOff>257175</xdr:colOff>
      <xdr:row>20</xdr:row>
      <xdr:rowOff>161925</xdr:rowOff>
    </xdr:to>
    <xdr:cxnSp macro="">
      <xdr:nvCxnSpPr>
        <xdr:cNvPr id="24" name="Düz Bağlayıcı 23">
          <a:extLst>
            <a:ext uri="{FF2B5EF4-FFF2-40B4-BE49-F238E27FC236}">
              <a16:creationId xmlns:a16="http://schemas.microsoft.com/office/drawing/2014/main" id="{EED7368B-81F2-4608-93C3-BBB41DA4F7E5}"/>
            </a:ext>
          </a:extLst>
        </xdr:cNvPr>
        <xdr:cNvCxnSpPr/>
      </xdr:nvCxnSpPr>
      <xdr:spPr>
        <a:xfrm flipH="1">
          <a:off x="4676775" y="4191000"/>
          <a:ext cx="142875" cy="10477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20</xdr:row>
      <xdr:rowOff>47625</xdr:rowOff>
    </xdr:from>
    <xdr:to>
      <xdr:col>6</xdr:col>
      <xdr:colOff>304800</xdr:colOff>
      <xdr:row>20</xdr:row>
      <xdr:rowOff>161925</xdr:rowOff>
    </xdr:to>
    <xdr:cxnSp macro="">
      <xdr:nvCxnSpPr>
        <xdr:cNvPr id="25" name="Düz Bağlayıcı 24">
          <a:extLst>
            <a:ext uri="{FF2B5EF4-FFF2-40B4-BE49-F238E27FC236}">
              <a16:creationId xmlns:a16="http://schemas.microsoft.com/office/drawing/2014/main" id="{6170F9C0-F7F9-47DF-9C97-8CCD960F4755}"/>
            </a:ext>
          </a:extLst>
        </xdr:cNvPr>
        <xdr:cNvCxnSpPr/>
      </xdr:nvCxnSpPr>
      <xdr:spPr>
        <a:xfrm flipH="1">
          <a:off x="5362575" y="4181475"/>
          <a:ext cx="200025" cy="11430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2</xdr:row>
      <xdr:rowOff>12989</xdr:rowOff>
    </xdr:to>
    <xdr:pic>
      <xdr:nvPicPr>
        <xdr:cNvPr id="5" name="Picture 24" descr="amblem ni">
          <a:extLst>
            <a:ext uri="{FF2B5EF4-FFF2-40B4-BE49-F238E27FC236}">
              <a16:creationId xmlns:a16="http://schemas.microsoft.com/office/drawing/2014/main" id="{F0C5F5EF-8539-4018-9D00-6FA3C26BF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20952</xdr:colOff>
      <xdr:row>0</xdr:row>
      <xdr:rowOff>25112</xdr:rowOff>
    </xdr:from>
    <xdr:to>
      <xdr:col>1</xdr:col>
      <xdr:colOff>439977</xdr:colOff>
      <xdr:row>2</xdr:row>
      <xdr:rowOff>3464</xdr:rowOff>
    </xdr:to>
    <xdr:pic>
      <xdr:nvPicPr>
        <xdr:cNvPr id="2" name="Picture 24" descr="amblem ni">
          <a:extLst>
            <a:ext uri="{FF2B5EF4-FFF2-40B4-BE49-F238E27FC236}">
              <a16:creationId xmlns:a16="http://schemas.microsoft.com/office/drawing/2014/main" id="{89B7537C-4663-4BB8-87B8-A9AD45F24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2" y="25112"/>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3</xdr:col>
      <xdr:colOff>47550</xdr:colOff>
      <xdr:row>2</xdr:row>
      <xdr:rowOff>6927</xdr:rowOff>
    </xdr:to>
    <xdr:pic>
      <xdr:nvPicPr>
        <xdr:cNvPr id="3" name="Picture 24" descr="amblem ni">
          <a:extLst>
            <a:ext uri="{FF2B5EF4-FFF2-40B4-BE49-F238E27FC236}">
              <a16:creationId xmlns:a16="http://schemas.microsoft.com/office/drawing/2014/main" id="{AE119A68-61B6-444C-8603-DD870B2041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0"/>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161925</xdr:colOff>
      <xdr:row>32</xdr:row>
      <xdr:rowOff>133350</xdr:rowOff>
    </xdr:from>
    <xdr:to>
      <xdr:col>10</xdr:col>
      <xdr:colOff>47625</xdr:colOff>
      <xdr:row>34</xdr:row>
      <xdr:rowOff>0</xdr:rowOff>
    </xdr:to>
    <xdr:sp macro="" textlink="">
      <xdr:nvSpPr>
        <xdr:cNvPr id="2" name="Metin kutusu 1">
          <a:extLst>
            <a:ext uri="{FF2B5EF4-FFF2-40B4-BE49-F238E27FC236}">
              <a16:creationId xmlns:a16="http://schemas.microsoft.com/office/drawing/2014/main" id="{A0ED76E0-E65E-E123-2721-C3BD97C91C22}"/>
            </a:ext>
          </a:extLst>
        </xdr:cNvPr>
        <xdr:cNvSpPr txBox="1"/>
      </xdr:nvSpPr>
      <xdr:spPr>
        <a:xfrm>
          <a:off x="5934075" y="4895850"/>
          <a:ext cx="771525" cy="1905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tr-TR" sz="1000" b="1"/>
            <a:t>=K8/$I$23</a:t>
          </a:r>
        </a:p>
      </xdr:txBody>
    </xdr:sp>
    <xdr:clientData/>
  </xdr:twoCellAnchor>
  <xdr:twoCellAnchor>
    <xdr:from>
      <xdr:col>8</xdr:col>
      <xdr:colOff>419100</xdr:colOff>
      <xdr:row>46</xdr:row>
      <xdr:rowOff>161925</xdr:rowOff>
    </xdr:from>
    <xdr:to>
      <xdr:col>10</xdr:col>
      <xdr:colOff>361950</xdr:colOff>
      <xdr:row>48</xdr:row>
      <xdr:rowOff>0</xdr:rowOff>
    </xdr:to>
    <xdr:sp macro="" textlink="">
      <xdr:nvSpPr>
        <xdr:cNvPr id="4" name="Metin kutusu 3">
          <a:extLst>
            <a:ext uri="{FF2B5EF4-FFF2-40B4-BE49-F238E27FC236}">
              <a16:creationId xmlns:a16="http://schemas.microsoft.com/office/drawing/2014/main" id="{370850B6-FF28-C1F2-8C33-18FA66678C2C}"/>
            </a:ext>
          </a:extLst>
        </xdr:cNvPr>
        <xdr:cNvSpPr txBox="1"/>
      </xdr:nvSpPr>
      <xdr:spPr>
        <a:xfrm>
          <a:off x="6191250" y="5876925"/>
          <a:ext cx="828675" cy="2190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b="0" i="0" u="none" strike="noStrike">
              <a:solidFill>
                <a:schemeClr val="dk1"/>
              </a:solidFill>
              <a:effectLst/>
              <a:latin typeface="+mn-lt"/>
              <a:ea typeface="+mn-ea"/>
              <a:cs typeface="+mn-cs"/>
            </a:rPr>
            <a:t>=K10-K$9</a:t>
          </a:r>
          <a:r>
            <a:rPr lang="tr-TR"/>
            <a:t> </a:t>
          </a:r>
          <a:endParaRPr lang="tr-TR" sz="1100"/>
        </a:p>
      </xdr:txBody>
    </xdr:sp>
    <xdr:clientData/>
  </xdr:twoCellAnchor>
  <xdr:twoCellAnchor>
    <xdr:from>
      <xdr:col>9</xdr:col>
      <xdr:colOff>38099</xdr:colOff>
      <xdr:row>49</xdr:row>
      <xdr:rowOff>161925</xdr:rowOff>
    </xdr:from>
    <xdr:to>
      <xdr:col>12</xdr:col>
      <xdr:colOff>76199</xdr:colOff>
      <xdr:row>51</xdr:row>
      <xdr:rowOff>38100</xdr:rowOff>
    </xdr:to>
    <xdr:sp macro="" textlink="">
      <xdr:nvSpPr>
        <xdr:cNvPr id="5" name="Metin kutusu 4">
          <a:extLst>
            <a:ext uri="{FF2B5EF4-FFF2-40B4-BE49-F238E27FC236}">
              <a16:creationId xmlns:a16="http://schemas.microsoft.com/office/drawing/2014/main" id="{7419E360-3994-8A2F-950D-F1C913A8AD0F}"/>
            </a:ext>
          </a:extLst>
        </xdr:cNvPr>
        <xdr:cNvSpPr txBox="1"/>
      </xdr:nvSpPr>
      <xdr:spPr>
        <a:xfrm>
          <a:off x="6248399" y="6257925"/>
          <a:ext cx="1362075" cy="2571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b="1"/>
            <a:t>=K13-K$12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xdr:colOff>
      <xdr:row>0</xdr:row>
      <xdr:rowOff>0</xdr:rowOff>
    </xdr:from>
    <xdr:to>
      <xdr:col>3</xdr:col>
      <xdr:colOff>47550</xdr:colOff>
      <xdr:row>1</xdr:row>
      <xdr:rowOff>197427</xdr:rowOff>
    </xdr:to>
    <xdr:pic>
      <xdr:nvPicPr>
        <xdr:cNvPr id="2" name="Picture 24" descr="amblem ni">
          <a:extLst>
            <a:ext uri="{FF2B5EF4-FFF2-40B4-BE49-F238E27FC236}">
              <a16:creationId xmlns:a16="http://schemas.microsoft.com/office/drawing/2014/main" id="{00DDE354-FF10-4669-BC34-735ED3CD3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0"/>
          <a:ext cx="419025" cy="311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29</xdr:row>
      <xdr:rowOff>9525</xdr:rowOff>
    </xdr:from>
    <xdr:to>
      <xdr:col>5</xdr:col>
      <xdr:colOff>114300</xdr:colOff>
      <xdr:row>32</xdr:row>
      <xdr:rowOff>38100</xdr:rowOff>
    </xdr:to>
    <xdr:grpSp>
      <xdr:nvGrpSpPr>
        <xdr:cNvPr id="9" name="Grup 8">
          <a:extLst>
            <a:ext uri="{FF2B5EF4-FFF2-40B4-BE49-F238E27FC236}">
              <a16:creationId xmlns:a16="http://schemas.microsoft.com/office/drawing/2014/main" id="{63286B92-54D9-F76E-CF99-7D73090A7B4B}"/>
            </a:ext>
          </a:extLst>
        </xdr:cNvPr>
        <xdr:cNvGrpSpPr/>
      </xdr:nvGrpSpPr>
      <xdr:grpSpPr>
        <a:xfrm>
          <a:off x="704850" y="5810250"/>
          <a:ext cx="942975" cy="800100"/>
          <a:chOff x="704850" y="5915025"/>
          <a:chExt cx="942975" cy="800100"/>
        </a:xfrm>
      </xdr:grpSpPr>
      <xdr:sp macro="" textlink="">
        <xdr:nvSpPr>
          <xdr:cNvPr id="6" name="Metin kutusu 5">
            <a:extLst>
              <a:ext uri="{FF2B5EF4-FFF2-40B4-BE49-F238E27FC236}">
                <a16:creationId xmlns:a16="http://schemas.microsoft.com/office/drawing/2014/main" id="{0E189779-C5CD-1690-D07A-DCA3477A2E3D}"/>
              </a:ext>
            </a:extLst>
          </xdr:cNvPr>
          <xdr:cNvSpPr txBox="1"/>
        </xdr:nvSpPr>
        <xdr:spPr>
          <a:xfrm>
            <a:off x="714376" y="5915025"/>
            <a:ext cx="876300"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=D8/$C$23</a:t>
            </a:r>
          </a:p>
        </xdr:txBody>
      </xdr:sp>
      <xdr:sp macro="" textlink="">
        <xdr:nvSpPr>
          <xdr:cNvPr id="7" name="Metin kutusu 6">
            <a:extLst>
              <a:ext uri="{FF2B5EF4-FFF2-40B4-BE49-F238E27FC236}">
                <a16:creationId xmlns:a16="http://schemas.microsoft.com/office/drawing/2014/main" id="{E08159F4-7801-687D-C992-23EFA2ED33D6}"/>
              </a:ext>
            </a:extLst>
          </xdr:cNvPr>
          <xdr:cNvSpPr txBox="1"/>
        </xdr:nvSpPr>
        <xdr:spPr>
          <a:xfrm>
            <a:off x="733425" y="6162676"/>
            <a:ext cx="838200" cy="2285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=E10-$E$9</a:t>
            </a:r>
          </a:p>
        </xdr:txBody>
      </xdr:sp>
      <xdr:sp macro="" textlink="">
        <xdr:nvSpPr>
          <xdr:cNvPr id="8" name="Metin kutusu 7">
            <a:extLst>
              <a:ext uri="{FF2B5EF4-FFF2-40B4-BE49-F238E27FC236}">
                <a16:creationId xmlns:a16="http://schemas.microsoft.com/office/drawing/2014/main" id="{DFA867F1-4C6F-20CB-8114-403D5107B878}"/>
              </a:ext>
            </a:extLst>
          </xdr:cNvPr>
          <xdr:cNvSpPr txBox="1"/>
        </xdr:nvSpPr>
        <xdr:spPr>
          <a:xfrm>
            <a:off x="704850" y="6419850"/>
            <a:ext cx="942975" cy="2952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=E13-$E$12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28575</xdr:colOff>
      <xdr:row>1</xdr:row>
      <xdr:rowOff>182285</xdr:rowOff>
    </xdr:to>
    <xdr:pic>
      <xdr:nvPicPr>
        <xdr:cNvPr id="3" name="Picture 24" descr="amblem ni">
          <a:extLst>
            <a:ext uri="{FF2B5EF4-FFF2-40B4-BE49-F238E27FC236}">
              <a16:creationId xmlns:a16="http://schemas.microsoft.com/office/drawing/2014/main" id="{2B0F174D-E0CE-4C18-ADC3-C61DFC215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457200" cy="37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457201</xdr:colOff>
      <xdr:row>28</xdr:row>
      <xdr:rowOff>0</xdr:rowOff>
    </xdr:from>
    <xdr:to>
      <xdr:col>15</xdr:col>
      <xdr:colOff>619126</xdr:colOff>
      <xdr:row>29</xdr:row>
      <xdr:rowOff>47625</xdr:rowOff>
    </xdr:to>
    <xdr:sp macro="" textlink="">
      <xdr:nvSpPr>
        <xdr:cNvPr id="2" name="Metin kutusu 1">
          <a:extLst>
            <a:ext uri="{FF2B5EF4-FFF2-40B4-BE49-F238E27FC236}">
              <a16:creationId xmlns:a16="http://schemas.microsoft.com/office/drawing/2014/main" id="{6B50DA32-C0FD-9280-4927-9854DFEFB38E}"/>
            </a:ext>
          </a:extLst>
        </xdr:cNvPr>
        <xdr:cNvSpPr txBox="1"/>
      </xdr:nvSpPr>
      <xdr:spPr>
        <a:xfrm>
          <a:off x="8305801" y="5476875"/>
          <a:ext cx="742950" cy="2381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r-TR" sz="1100"/>
            <a:t>=I8*$O$7</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104775</xdr:colOff>
      <xdr:row>1</xdr:row>
      <xdr:rowOff>29885</xdr:rowOff>
    </xdr:to>
    <xdr:pic>
      <xdr:nvPicPr>
        <xdr:cNvPr id="2" name="Picture 24" descr="amblem ni">
          <a:extLst>
            <a:ext uri="{FF2B5EF4-FFF2-40B4-BE49-F238E27FC236}">
              <a16:creationId xmlns:a16="http://schemas.microsoft.com/office/drawing/2014/main" id="{4BE80954-F9ED-4510-B4DB-51DA22057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0"/>
          <a:ext cx="457200" cy="37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2457451</xdr:colOff>
      <xdr:row>2</xdr:row>
      <xdr:rowOff>95250</xdr:rowOff>
    </xdr:from>
    <xdr:to>
      <xdr:col>18</xdr:col>
      <xdr:colOff>19050</xdr:colOff>
      <xdr:row>6</xdr:row>
      <xdr:rowOff>152400</xdr:rowOff>
    </xdr:to>
    <xdr:pic>
      <xdr:nvPicPr>
        <xdr:cNvPr id="4" name="Resim 3">
          <a:extLst>
            <a:ext uri="{FF2B5EF4-FFF2-40B4-BE49-F238E27FC236}">
              <a16:creationId xmlns:a16="http://schemas.microsoft.com/office/drawing/2014/main" id="{EA1DC9F6-0307-4D24-B767-394CE0D101E9}"/>
            </a:ext>
          </a:extLst>
        </xdr:cNvPr>
        <xdr:cNvPicPr>
          <a:picLocks noChangeAspect="1"/>
        </xdr:cNvPicPr>
      </xdr:nvPicPr>
      <xdr:blipFill rotWithShape="1">
        <a:blip xmlns:r="http://schemas.openxmlformats.org/officeDocument/2006/relationships" r:embed="rId2"/>
        <a:srcRect l="14286" t="6769" r="-21504" b="6105"/>
        <a:stretch/>
      </xdr:blipFill>
      <xdr:spPr>
        <a:xfrm>
          <a:off x="8458201" y="495300"/>
          <a:ext cx="885824" cy="1276350"/>
        </a:xfrm>
        <a:prstGeom prst="rect">
          <a:avLst/>
        </a:prstGeom>
        <a:ln>
          <a:solidFill>
            <a:sysClr val="windowText" lastClr="000000"/>
          </a:solidFill>
        </a:ln>
      </xdr:spPr>
    </xdr:pic>
    <xdr:clientData/>
  </xdr:twoCellAnchor>
  <xdr:twoCellAnchor>
    <xdr:from>
      <xdr:col>17</xdr:col>
      <xdr:colOff>1209676</xdr:colOff>
      <xdr:row>2</xdr:row>
      <xdr:rowOff>85725</xdr:rowOff>
    </xdr:from>
    <xdr:to>
      <xdr:col>17</xdr:col>
      <xdr:colOff>2405708</xdr:colOff>
      <xdr:row>6</xdr:row>
      <xdr:rowOff>142876</xdr:rowOff>
    </xdr:to>
    <xdr:pic>
      <xdr:nvPicPr>
        <xdr:cNvPr id="5" name="Resim 4">
          <a:extLst>
            <a:ext uri="{FF2B5EF4-FFF2-40B4-BE49-F238E27FC236}">
              <a16:creationId xmlns:a16="http://schemas.microsoft.com/office/drawing/2014/main" id="{6EF07D3A-A5F2-411D-85D5-D71C4E4157CD}"/>
            </a:ext>
          </a:extLst>
        </xdr:cNvPr>
        <xdr:cNvPicPr>
          <a:picLocks noChangeAspect="1"/>
        </xdr:cNvPicPr>
      </xdr:nvPicPr>
      <xdr:blipFill>
        <a:blip xmlns:r="http://schemas.openxmlformats.org/officeDocument/2006/relationships" r:embed="rId3"/>
        <a:stretch>
          <a:fillRect/>
        </a:stretch>
      </xdr:blipFill>
      <xdr:spPr>
        <a:xfrm>
          <a:off x="7210426" y="485775"/>
          <a:ext cx="1196032" cy="1276351"/>
        </a:xfrm>
        <a:prstGeom prst="rect">
          <a:avLst/>
        </a:prstGeom>
      </xdr:spPr>
    </xdr:pic>
    <xdr:clientData/>
  </xdr:twoCellAnchor>
  <xdr:twoCellAnchor editAs="oneCell">
    <xdr:from>
      <xdr:col>17</xdr:col>
      <xdr:colOff>28575</xdr:colOff>
      <xdr:row>2</xdr:row>
      <xdr:rowOff>47625</xdr:rowOff>
    </xdr:from>
    <xdr:to>
      <xdr:col>17</xdr:col>
      <xdr:colOff>1181100</xdr:colOff>
      <xdr:row>7</xdr:row>
      <xdr:rowOff>19050</xdr:rowOff>
    </xdr:to>
    <xdr:pic>
      <xdr:nvPicPr>
        <xdr:cNvPr id="6" name="Resim 5" descr="zemin, açık hava, yol, kaldırım içeren bir resim&#10;&#10;Açıklama otomatik olarak oluşturuldu">
          <a:extLst>
            <a:ext uri="{FF2B5EF4-FFF2-40B4-BE49-F238E27FC236}">
              <a16:creationId xmlns:a16="http://schemas.microsoft.com/office/drawing/2014/main" id="{55FE5819-6F46-39CD-2201-6ADA73D6373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69" r="14642"/>
        <a:stretch/>
      </xdr:blipFill>
      <xdr:spPr bwMode="auto">
        <a:xfrm>
          <a:off x="6029325" y="447675"/>
          <a:ext cx="1152525" cy="13049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69D5D-E8C0-478A-B06B-E8F3E7F40C14}">
  <dimension ref="A1:Q41"/>
  <sheetViews>
    <sheetView topLeftCell="A20" workbookViewId="0">
      <selection activeCell="B27" sqref="B27"/>
    </sheetView>
  </sheetViews>
  <sheetFormatPr defaultRowHeight="15" x14ac:dyDescent="0.25"/>
  <cols>
    <col min="1" max="1" width="3.8554687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28515625" customWidth="1"/>
    <col min="12" max="12" width="1" customWidth="1"/>
    <col min="13" max="14" width="8" customWidth="1"/>
    <col min="15" max="15" width="0.7109375" customWidth="1"/>
    <col min="16" max="16" width="1.28515625" customWidth="1"/>
    <col min="17" max="17" width="0.7109375" customWidth="1"/>
  </cols>
  <sheetData>
    <row r="1" spans="1:17" x14ac:dyDescent="0.25">
      <c r="B1" s="263" t="s">
        <v>114</v>
      </c>
      <c r="C1" s="264"/>
      <c r="D1" s="264"/>
      <c r="E1" s="264"/>
      <c r="F1" s="264"/>
      <c r="G1" s="264"/>
      <c r="H1" s="264"/>
      <c r="I1" s="264"/>
      <c r="J1" s="264"/>
      <c r="K1" s="264"/>
      <c r="L1" s="221"/>
    </row>
    <row r="2" spans="1:17" x14ac:dyDescent="0.25">
      <c r="B2" s="264"/>
      <c r="C2" s="264"/>
      <c r="D2" s="264"/>
      <c r="E2" s="264"/>
      <c r="F2" s="264"/>
      <c r="G2" s="264"/>
      <c r="H2" s="264"/>
      <c r="I2" s="264"/>
      <c r="J2" s="264"/>
      <c r="K2" s="264"/>
      <c r="L2" s="221"/>
    </row>
    <row r="3" spans="1:17" x14ac:dyDescent="0.25">
      <c r="B3" s="264"/>
      <c r="C3" s="264"/>
      <c r="D3" s="264"/>
      <c r="E3" s="264"/>
      <c r="F3" s="264"/>
      <c r="G3" s="264"/>
      <c r="H3" s="264"/>
      <c r="I3" s="264"/>
      <c r="J3" s="264"/>
      <c r="K3" s="264"/>
      <c r="L3" s="221"/>
      <c r="O3" s="9"/>
      <c r="P3" s="9"/>
    </row>
    <row r="4" spans="1:17" x14ac:dyDescent="0.25">
      <c r="B4" s="264"/>
      <c r="C4" s="264"/>
      <c r="D4" s="264"/>
      <c r="E4" s="264"/>
      <c r="F4" s="264"/>
      <c r="G4" s="264"/>
      <c r="H4" s="264"/>
      <c r="I4" s="264"/>
      <c r="J4" s="264"/>
      <c r="K4" s="264"/>
      <c r="L4" s="221"/>
      <c r="M4" s="255" t="s">
        <v>27</v>
      </c>
      <c r="N4" s="256"/>
      <c r="O4" s="9"/>
      <c r="P4" s="9"/>
    </row>
    <row r="5" spans="1:17" ht="21.75" customHeight="1" x14ac:dyDescent="0.25">
      <c r="B5" s="265" t="s">
        <v>118</v>
      </c>
      <c r="C5" s="266"/>
      <c r="D5" s="266"/>
      <c r="E5" s="266"/>
      <c r="F5" s="266"/>
      <c r="G5" s="266"/>
      <c r="H5" s="266"/>
      <c r="I5" s="266"/>
      <c r="J5" s="266"/>
      <c r="K5" s="267"/>
      <c r="L5" s="226"/>
      <c r="M5" s="229">
        <v>20</v>
      </c>
      <c r="N5" s="23">
        <v>80</v>
      </c>
      <c r="O5" s="21"/>
      <c r="P5" s="21"/>
    </row>
    <row r="6" spans="1:17" ht="15.75" customHeight="1" x14ac:dyDescent="0.25">
      <c r="B6" s="268"/>
      <c r="C6" s="269"/>
      <c r="D6" s="269"/>
      <c r="E6" s="269"/>
      <c r="F6" s="269"/>
      <c r="G6" s="269"/>
      <c r="H6" s="269"/>
      <c r="I6" s="269"/>
      <c r="J6" s="269"/>
      <c r="K6" s="270"/>
      <c r="L6" s="226"/>
      <c r="M6" s="229">
        <v>30</v>
      </c>
      <c r="N6" s="23">
        <v>15</v>
      </c>
      <c r="O6" s="21"/>
      <c r="P6" s="21"/>
    </row>
    <row r="7" spans="1:17" ht="12.75" customHeight="1" x14ac:dyDescent="0.25">
      <c r="B7" s="271"/>
      <c r="C7" s="272"/>
      <c r="D7" s="272"/>
      <c r="E7" s="272"/>
      <c r="F7" s="272"/>
      <c r="G7" s="272"/>
      <c r="H7" s="272"/>
      <c r="I7" s="272"/>
      <c r="J7" s="272"/>
      <c r="K7" s="273"/>
      <c r="L7" s="226"/>
      <c r="M7" s="229">
        <v>50</v>
      </c>
      <c r="N7" s="23">
        <v>5</v>
      </c>
      <c r="O7" s="21"/>
      <c r="P7" s="21"/>
    </row>
    <row r="8" spans="1:17" ht="9.75" customHeight="1" x14ac:dyDescent="0.25"/>
    <row r="9" spans="1:17" ht="25.5" customHeight="1" x14ac:dyDescent="0.25">
      <c r="B9" s="257" t="s">
        <v>14</v>
      </c>
      <c r="C9" s="259" t="s">
        <v>12</v>
      </c>
      <c r="D9" s="260"/>
      <c r="E9" s="260"/>
      <c r="F9" s="260"/>
      <c r="G9" s="260"/>
      <c r="H9" s="260"/>
      <c r="I9" s="260"/>
      <c r="J9" s="260"/>
      <c r="K9" s="25" t="s">
        <v>10</v>
      </c>
      <c r="L9" s="25"/>
      <c r="M9" s="22" t="s">
        <v>25</v>
      </c>
      <c r="N9" s="58" t="s">
        <v>26</v>
      </c>
      <c r="O9" s="35"/>
      <c r="P9" s="35"/>
      <c r="Q9" s="10"/>
    </row>
    <row r="10" spans="1:17" x14ac:dyDescent="0.25">
      <c r="B10" s="258"/>
      <c r="C10" s="261" t="s">
        <v>5</v>
      </c>
      <c r="D10" s="262"/>
      <c r="E10" s="261" t="s">
        <v>6</v>
      </c>
      <c r="F10" s="262"/>
      <c r="G10" s="261" t="s">
        <v>7</v>
      </c>
      <c r="H10" s="262"/>
      <c r="I10" s="261" t="s">
        <v>8</v>
      </c>
      <c r="J10" s="262"/>
      <c r="K10" s="26" t="s">
        <v>24</v>
      </c>
      <c r="L10" s="26"/>
      <c r="M10" s="12" t="s">
        <v>11</v>
      </c>
      <c r="N10" s="59" t="s">
        <v>13</v>
      </c>
      <c r="O10" s="36"/>
      <c r="P10" s="36"/>
      <c r="Q10" s="9"/>
    </row>
    <row r="11" spans="1:17" ht="12" customHeight="1" x14ac:dyDescent="0.25">
      <c r="A11">
        <v>1</v>
      </c>
      <c r="B11" s="2" t="s">
        <v>15</v>
      </c>
      <c r="C11" s="199"/>
      <c r="D11" s="80"/>
      <c r="E11" s="198"/>
      <c r="F11" s="80"/>
      <c r="G11" s="198"/>
      <c r="H11" s="80"/>
      <c r="I11" s="198"/>
      <c r="J11" s="80"/>
      <c r="K11" s="84">
        <f>SUM(D11+F11+H11+J11)</f>
        <v>0</v>
      </c>
      <c r="L11" s="84"/>
      <c r="M11" s="87">
        <v>20</v>
      </c>
      <c r="N11" s="89">
        <f t="shared" ref="N11:N17" si="0">M11*K11</f>
        <v>0</v>
      </c>
      <c r="O11" s="21"/>
      <c r="P11" s="21"/>
      <c r="Q11" s="9"/>
    </row>
    <row r="12" spans="1:17" ht="12" customHeight="1" x14ac:dyDescent="0.25">
      <c r="A12">
        <v>2</v>
      </c>
      <c r="B12" s="3" t="s">
        <v>22</v>
      </c>
      <c r="C12" s="5"/>
      <c r="D12" s="81"/>
      <c r="E12" s="199"/>
      <c r="F12" s="81"/>
      <c r="G12" s="5"/>
      <c r="H12" s="81"/>
      <c r="I12" s="5"/>
      <c r="J12" s="81"/>
      <c r="K12" s="85">
        <f>SUM(D12+F12+H12+J12)</f>
        <v>0</v>
      </c>
      <c r="L12" s="85"/>
      <c r="M12" s="82">
        <v>10</v>
      </c>
      <c r="N12" s="90">
        <f t="shared" si="0"/>
        <v>0</v>
      </c>
      <c r="O12" s="21"/>
      <c r="P12" s="21"/>
      <c r="Q12" s="9"/>
    </row>
    <row r="13" spans="1:17" ht="12" customHeight="1" x14ac:dyDescent="0.25">
      <c r="A13">
        <v>3</v>
      </c>
      <c r="B13" s="3" t="s">
        <v>18</v>
      </c>
      <c r="C13" s="5"/>
      <c r="D13" s="81"/>
      <c r="E13" s="5"/>
      <c r="F13" s="81"/>
      <c r="G13" s="5"/>
      <c r="H13" s="81"/>
      <c r="I13" s="5"/>
      <c r="J13" s="81"/>
      <c r="K13" s="85">
        <f t="shared" ref="K13:K25" si="1">SUM(D13+F13+H13+J13)</f>
        <v>0</v>
      </c>
      <c r="L13" s="85"/>
      <c r="M13" s="82">
        <v>50</v>
      </c>
      <c r="N13" s="90">
        <f t="shared" si="0"/>
        <v>0</v>
      </c>
      <c r="O13" s="21"/>
      <c r="P13" s="21"/>
      <c r="Q13" s="9"/>
    </row>
    <row r="14" spans="1:17" ht="12" customHeight="1" x14ac:dyDescent="0.25">
      <c r="A14">
        <v>4</v>
      </c>
      <c r="B14" s="3" t="s">
        <v>16</v>
      </c>
      <c r="C14" s="9"/>
      <c r="D14" s="81"/>
      <c r="E14" s="5"/>
      <c r="F14" s="81"/>
      <c r="G14" s="9"/>
      <c r="H14" s="81"/>
      <c r="I14" s="5"/>
      <c r="J14" s="81"/>
      <c r="K14" s="85">
        <f t="shared" si="1"/>
        <v>0</v>
      </c>
      <c r="L14" s="85"/>
      <c r="M14" s="82">
        <v>150</v>
      </c>
      <c r="N14" s="90">
        <f t="shared" si="0"/>
        <v>0</v>
      </c>
      <c r="O14" s="21"/>
      <c r="P14" s="21"/>
      <c r="Q14" s="9"/>
    </row>
    <row r="15" spans="1:17" ht="12" customHeight="1" x14ac:dyDescent="0.25">
      <c r="A15">
        <v>5</v>
      </c>
      <c r="B15" s="3" t="s">
        <v>17</v>
      </c>
      <c r="C15" s="9"/>
      <c r="D15" s="81"/>
      <c r="E15" s="9"/>
      <c r="F15" s="81"/>
      <c r="G15" s="9"/>
      <c r="H15" s="81"/>
      <c r="I15" s="9"/>
      <c r="J15" s="81"/>
      <c r="K15" s="85">
        <f t="shared" si="1"/>
        <v>0</v>
      </c>
      <c r="L15" s="85"/>
      <c r="M15" s="82">
        <v>20</v>
      </c>
      <c r="N15" s="90">
        <f t="shared" si="0"/>
        <v>0</v>
      </c>
      <c r="O15" s="21"/>
      <c r="P15" s="21"/>
      <c r="Q15" s="9"/>
    </row>
    <row r="16" spans="1:17" ht="12" customHeight="1" x14ac:dyDescent="0.25">
      <c r="A16">
        <v>6</v>
      </c>
      <c r="B16" s="3" t="s">
        <v>19</v>
      </c>
      <c r="C16" s="9"/>
      <c r="D16" s="81"/>
      <c r="E16" s="5"/>
      <c r="F16" s="81"/>
      <c r="G16" s="9"/>
      <c r="H16" s="81"/>
      <c r="I16" s="9"/>
      <c r="J16" s="81"/>
      <c r="K16" s="85">
        <f t="shared" si="1"/>
        <v>0</v>
      </c>
      <c r="L16" s="85"/>
      <c r="M16" s="82">
        <v>20</v>
      </c>
      <c r="N16" s="90">
        <f t="shared" si="0"/>
        <v>0</v>
      </c>
      <c r="O16" s="21"/>
      <c r="P16" s="21"/>
      <c r="Q16" s="9"/>
    </row>
    <row r="17" spans="1:17" ht="12" customHeight="1" x14ac:dyDescent="0.25">
      <c r="A17">
        <v>7</v>
      </c>
      <c r="B17" s="3" t="s">
        <v>20</v>
      </c>
      <c r="C17" s="5"/>
      <c r="D17" s="81"/>
      <c r="E17" s="5"/>
      <c r="F17" s="81"/>
      <c r="G17" s="5"/>
      <c r="H17" s="81"/>
      <c r="I17" s="5"/>
      <c r="J17" s="81"/>
      <c r="K17" s="85">
        <f t="shared" si="1"/>
        <v>0</v>
      </c>
      <c r="L17" s="85"/>
      <c r="M17" s="82">
        <v>10</v>
      </c>
      <c r="N17" s="90">
        <f t="shared" si="0"/>
        <v>0</v>
      </c>
      <c r="O17" s="21"/>
      <c r="P17" s="21"/>
      <c r="Q17" s="9"/>
    </row>
    <row r="18" spans="1:17" ht="12" customHeight="1" x14ac:dyDescent="0.25">
      <c r="A18">
        <v>8</v>
      </c>
      <c r="B18" s="3" t="s">
        <v>2</v>
      </c>
      <c r="C18" s="9"/>
      <c r="D18" s="81"/>
      <c r="E18" s="9"/>
      <c r="F18" s="81"/>
      <c r="G18" s="9"/>
      <c r="H18" s="81"/>
      <c r="I18" s="9"/>
      <c r="J18" s="81"/>
      <c r="K18" s="85">
        <f t="shared" si="1"/>
        <v>0</v>
      </c>
      <c r="L18" s="85"/>
      <c r="M18" s="82">
        <v>300</v>
      </c>
      <c r="N18" s="90">
        <f>M18*K18</f>
        <v>0</v>
      </c>
      <c r="O18" s="21"/>
      <c r="P18" s="21"/>
      <c r="Q18" s="9"/>
    </row>
    <row r="19" spans="1:17" ht="12" customHeight="1" x14ac:dyDescent="0.25">
      <c r="A19">
        <v>9</v>
      </c>
      <c r="B19" s="3" t="s">
        <v>4</v>
      </c>
      <c r="C19" s="5"/>
      <c r="D19" s="81"/>
      <c r="E19" s="5"/>
      <c r="F19" s="81"/>
      <c r="G19" s="5"/>
      <c r="H19" s="81"/>
      <c r="I19" s="5"/>
      <c r="J19" s="81"/>
      <c r="K19" s="85">
        <f t="shared" si="1"/>
        <v>0</v>
      </c>
      <c r="L19" s="85"/>
      <c r="M19" s="82">
        <v>100</v>
      </c>
      <c r="N19" s="90">
        <f t="shared" ref="N19:N25" si="2">M19*K19</f>
        <v>0</v>
      </c>
      <c r="O19" s="21"/>
      <c r="P19" s="21"/>
      <c r="Q19" s="9"/>
    </row>
    <row r="20" spans="1:17" ht="12" customHeight="1" x14ac:dyDescent="0.25">
      <c r="A20">
        <v>10</v>
      </c>
      <c r="B20" s="3" t="s">
        <v>0</v>
      </c>
      <c r="C20" s="5"/>
      <c r="D20" s="81"/>
      <c r="E20" s="5"/>
      <c r="F20" s="81"/>
      <c r="G20" s="5"/>
      <c r="H20" s="81"/>
      <c r="I20" s="5"/>
      <c r="J20" s="81"/>
      <c r="K20" s="85">
        <f t="shared" si="1"/>
        <v>0</v>
      </c>
      <c r="L20" s="85"/>
      <c r="M20" s="82">
        <v>100</v>
      </c>
      <c r="N20" s="90">
        <f t="shared" si="2"/>
        <v>0</v>
      </c>
      <c r="O20" s="21"/>
      <c r="P20" s="21"/>
      <c r="Q20" s="9"/>
    </row>
    <row r="21" spans="1:17" ht="12" customHeight="1" x14ac:dyDescent="0.25">
      <c r="A21">
        <v>11</v>
      </c>
      <c r="B21" s="3" t="s">
        <v>1</v>
      </c>
      <c r="C21" s="5"/>
      <c r="D21" s="81"/>
      <c r="E21" s="5"/>
      <c r="F21" s="81"/>
      <c r="G21" s="5"/>
      <c r="H21" s="81"/>
      <c r="I21" s="5"/>
      <c r="J21" s="81"/>
      <c r="K21" s="85">
        <f t="shared" si="1"/>
        <v>0</v>
      </c>
      <c r="L21" s="85"/>
      <c r="M21" s="82">
        <v>50</v>
      </c>
      <c r="N21" s="90">
        <f t="shared" si="2"/>
        <v>0</v>
      </c>
      <c r="O21" s="21"/>
      <c r="P21" s="21"/>
      <c r="Q21" s="9"/>
    </row>
    <row r="22" spans="1:17" ht="12" customHeight="1" x14ac:dyDescent="0.25">
      <c r="A22">
        <v>12</v>
      </c>
      <c r="B22" s="3" t="s">
        <v>3</v>
      </c>
      <c r="C22" s="9"/>
      <c r="D22" s="81"/>
      <c r="E22" s="9"/>
      <c r="F22" s="81"/>
      <c r="G22" s="9"/>
      <c r="H22" s="81"/>
      <c r="I22" s="5"/>
      <c r="J22" s="81"/>
      <c r="K22" s="85">
        <f t="shared" si="1"/>
        <v>0</v>
      </c>
      <c r="L22" s="85"/>
      <c r="M22" s="82">
        <v>50</v>
      </c>
      <c r="N22" s="90">
        <f t="shared" si="2"/>
        <v>0</v>
      </c>
      <c r="O22" s="21"/>
      <c r="P22" s="21"/>
      <c r="Q22" s="9"/>
    </row>
    <row r="23" spans="1:17" ht="12" customHeight="1" x14ac:dyDescent="0.25">
      <c r="A23">
        <v>13</v>
      </c>
      <c r="B23" s="3" t="s">
        <v>31</v>
      </c>
      <c r="C23" s="5"/>
      <c r="D23" s="81"/>
      <c r="E23" s="5"/>
      <c r="F23" s="81"/>
      <c r="G23" s="5"/>
      <c r="H23" s="81"/>
      <c r="I23" s="5"/>
      <c r="J23" s="81"/>
      <c r="K23" s="85">
        <f t="shared" si="1"/>
        <v>0</v>
      </c>
      <c r="L23" s="85"/>
      <c r="M23" s="82">
        <v>200</v>
      </c>
      <c r="N23" s="90">
        <f t="shared" si="2"/>
        <v>0</v>
      </c>
      <c r="O23" s="21"/>
      <c r="P23" s="21"/>
      <c r="Q23" s="9"/>
    </row>
    <row r="24" spans="1:17" ht="12" customHeight="1" x14ac:dyDescent="0.25">
      <c r="A24">
        <v>14</v>
      </c>
      <c r="B24" s="3" t="s">
        <v>23</v>
      </c>
      <c r="C24" s="9"/>
      <c r="D24" s="81"/>
      <c r="E24" s="9"/>
      <c r="F24" s="81"/>
      <c r="G24" s="9"/>
      <c r="H24" s="81"/>
      <c r="I24" s="5"/>
      <c r="J24" s="81"/>
      <c r="K24" s="85">
        <f t="shared" si="1"/>
        <v>0</v>
      </c>
      <c r="L24" s="85"/>
      <c r="M24" s="82">
        <v>300</v>
      </c>
      <c r="N24" s="90">
        <f t="shared" si="2"/>
        <v>0</v>
      </c>
      <c r="O24" s="21"/>
      <c r="P24" s="21"/>
      <c r="Q24" s="9"/>
    </row>
    <row r="25" spans="1:17" ht="12" customHeight="1" x14ac:dyDescent="0.25">
      <c r="A25">
        <v>15</v>
      </c>
      <c r="B25" s="4" t="s">
        <v>21</v>
      </c>
      <c r="C25" s="16"/>
      <c r="D25" s="83"/>
      <c r="E25" s="16"/>
      <c r="F25" s="83"/>
      <c r="G25" s="16"/>
      <c r="H25" s="83"/>
      <c r="I25" s="16"/>
      <c r="J25" s="83"/>
      <c r="K25" s="85">
        <f t="shared" si="1"/>
        <v>0</v>
      </c>
      <c r="L25" s="227"/>
      <c r="M25" s="88">
        <v>9600</v>
      </c>
      <c r="N25" s="91">
        <f t="shared" si="2"/>
        <v>0</v>
      </c>
      <c r="O25" s="21"/>
      <c r="P25" s="21"/>
      <c r="Q25" s="9"/>
    </row>
    <row r="26" spans="1:17" ht="12" customHeight="1" x14ac:dyDescent="0.25">
      <c r="B26" s="92">
        <f>SUM(D26+F26+H26+J26)</f>
        <v>0</v>
      </c>
      <c r="C26" s="18"/>
      <c r="D26" s="20">
        <f t="shared" ref="D26:J26" si="3">SUM(D11:D25)</f>
        <v>0</v>
      </c>
      <c r="E26" s="18"/>
      <c r="F26" s="20">
        <f t="shared" si="3"/>
        <v>0</v>
      </c>
      <c r="G26" s="18"/>
      <c r="H26" s="20">
        <f t="shared" si="3"/>
        <v>0</v>
      </c>
      <c r="I26" s="18"/>
      <c r="J26" s="20">
        <f t="shared" si="3"/>
        <v>0</v>
      </c>
      <c r="K26" s="86">
        <f>SUM(K11:K25)</f>
        <v>0</v>
      </c>
      <c r="L26" s="228"/>
      <c r="M26" s="19"/>
      <c r="N26" s="20">
        <f>SUM(N11:N25)</f>
        <v>0</v>
      </c>
      <c r="O26" s="19"/>
      <c r="P26" s="19"/>
      <c r="Q26" s="9"/>
    </row>
    <row r="27" spans="1:17" x14ac:dyDescent="0.25">
      <c r="B27" s="97"/>
    </row>
    <row r="28" spans="1:17" ht="29.25" customHeight="1" x14ac:dyDescent="0.25">
      <c r="A28" s="99"/>
      <c r="B28" s="215" t="s">
        <v>48</v>
      </c>
    </row>
    <row r="29" spans="1:17" x14ac:dyDescent="0.25">
      <c r="A29" s="99">
        <v>1</v>
      </c>
      <c r="B29" s="97" t="s">
        <v>126</v>
      </c>
    </row>
    <row r="30" spans="1:17" x14ac:dyDescent="0.25">
      <c r="A30" s="99">
        <v>2</v>
      </c>
      <c r="B30" s="97" t="s">
        <v>127</v>
      </c>
    </row>
    <row r="31" spans="1:17" x14ac:dyDescent="0.25">
      <c r="A31" s="99">
        <v>3</v>
      </c>
      <c r="B31" s="97" t="s">
        <v>128</v>
      </c>
    </row>
    <row r="32" spans="1:17" x14ac:dyDescent="0.25">
      <c r="A32" s="99">
        <v>4</v>
      </c>
      <c r="B32" s="97" t="s">
        <v>124</v>
      </c>
    </row>
    <row r="33" spans="1:14" x14ac:dyDescent="0.25">
      <c r="A33" s="99"/>
    </row>
    <row r="34" spans="1:14" x14ac:dyDescent="0.25">
      <c r="A34" s="99"/>
      <c r="B34" s="225" t="s">
        <v>129</v>
      </c>
    </row>
    <row r="35" spans="1:14" x14ac:dyDescent="0.25">
      <c r="A35" s="99"/>
      <c r="B35" s="98"/>
    </row>
    <row r="36" spans="1:14" ht="50.25" customHeight="1" x14ac:dyDescent="0.25">
      <c r="A36" s="99"/>
      <c r="B36" s="253" t="s">
        <v>139</v>
      </c>
      <c r="C36" s="254"/>
      <c r="D36" s="254"/>
      <c r="E36" s="254"/>
      <c r="F36" s="254"/>
      <c r="G36" s="254"/>
      <c r="H36" s="254"/>
      <c r="I36" s="254"/>
      <c r="J36" s="254"/>
      <c r="K36" s="254"/>
      <c r="L36" s="254"/>
      <c r="M36" s="254"/>
      <c r="N36" s="254"/>
    </row>
    <row r="37" spans="1:14" x14ac:dyDescent="0.25">
      <c r="A37" s="99"/>
      <c r="B37" s="97"/>
    </row>
    <row r="38" spans="1:14" x14ac:dyDescent="0.25">
      <c r="A38" s="99"/>
    </row>
    <row r="40" spans="1:14" x14ac:dyDescent="0.25">
      <c r="B40" s="98"/>
    </row>
    <row r="41" spans="1:14" x14ac:dyDescent="0.25">
      <c r="B41" s="98"/>
    </row>
  </sheetData>
  <mergeCells count="10">
    <mergeCell ref="B36:N36"/>
    <mergeCell ref="M4:N4"/>
    <mergeCell ref="B9:B10"/>
    <mergeCell ref="C9:J9"/>
    <mergeCell ref="C10:D10"/>
    <mergeCell ref="E10:F10"/>
    <mergeCell ref="G10:H10"/>
    <mergeCell ref="I10:J10"/>
    <mergeCell ref="B1:K4"/>
    <mergeCell ref="B5:K7"/>
  </mergeCells>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2FE61-9B49-402E-A32F-A8B22AC229BE}">
  <dimension ref="B3:D25"/>
  <sheetViews>
    <sheetView workbookViewId="0">
      <selection activeCell="Q27" sqref="Q27"/>
    </sheetView>
  </sheetViews>
  <sheetFormatPr defaultRowHeight="15" x14ac:dyDescent="0.25"/>
  <cols>
    <col min="2" max="2" width="7.85546875" customWidth="1"/>
    <col min="3" max="3" width="11.5703125" customWidth="1"/>
    <col min="4" max="4" width="13.42578125" customWidth="1"/>
  </cols>
  <sheetData>
    <row r="3" spans="2:4" x14ac:dyDescent="0.25">
      <c r="C3" s="374" t="s">
        <v>97</v>
      </c>
      <c r="D3" s="375"/>
    </row>
    <row r="4" spans="2:4" x14ac:dyDescent="0.25">
      <c r="B4" s="7" t="s">
        <v>96</v>
      </c>
      <c r="C4" s="194" t="s">
        <v>108</v>
      </c>
      <c r="D4" s="195" t="s">
        <v>109</v>
      </c>
    </row>
    <row r="5" spans="2:4" x14ac:dyDescent="0.25">
      <c r="B5" s="6" t="s">
        <v>103</v>
      </c>
      <c r="C5" s="202">
        <v>18.7</v>
      </c>
      <c r="D5" s="204">
        <v>79.7</v>
      </c>
    </row>
    <row r="6" spans="2:4" x14ac:dyDescent="0.25">
      <c r="B6" s="6" t="s">
        <v>104</v>
      </c>
      <c r="C6" s="202">
        <v>31.5</v>
      </c>
      <c r="D6" s="204">
        <v>14.8</v>
      </c>
    </row>
    <row r="7" spans="2:4" x14ac:dyDescent="0.25">
      <c r="B7" s="201" t="s">
        <v>105</v>
      </c>
      <c r="C7" s="202">
        <v>39.4</v>
      </c>
      <c r="D7" s="204">
        <v>5.2</v>
      </c>
    </row>
    <row r="8" spans="2:4" x14ac:dyDescent="0.25">
      <c r="B8" s="8" t="s">
        <v>106</v>
      </c>
      <c r="C8" s="203">
        <v>10.4</v>
      </c>
      <c r="D8" s="205">
        <v>0.3</v>
      </c>
    </row>
    <row r="9" spans="2:4" x14ac:dyDescent="0.25">
      <c r="C9" s="196">
        <f>SUM(C5:C8)</f>
        <v>100</v>
      </c>
      <c r="D9" s="197">
        <f>SUM(D5:D8)</f>
        <v>100</v>
      </c>
    </row>
    <row r="19" spans="2:4" x14ac:dyDescent="0.25">
      <c r="C19" s="374" t="s">
        <v>97</v>
      </c>
      <c r="D19" s="375"/>
    </row>
    <row r="20" spans="2:4" x14ac:dyDescent="0.25">
      <c r="B20" s="7" t="s">
        <v>96</v>
      </c>
      <c r="C20" s="194" t="s">
        <v>108</v>
      </c>
      <c r="D20" s="195" t="s">
        <v>109</v>
      </c>
    </row>
    <row r="21" spans="2:4" x14ac:dyDescent="0.25">
      <c r="B21" s="6" t="s">
        <v>103</v>
      </c>
      <c r="C21" s="202">
        <v>18.7</v>
      </c>
      <c r="D21" s="204">
        <v>79.7</v>
      </c>
    </row>
    <row r="22" spans="2:4" x14ac:dyDescent="0.25">
      <c r="B22" s="6" t="s">
        <v>104</v>
      </c>
      <c r="C22" s="202">
        <v>31.5</v>
      </c>
      <c r="D22" s="204">
        <v>14.8</v>
      </c>
    </row>
    <row r="23" spans="2:4" x14ac:dyDescent="0.25">
      <c r="B23" s="201" t="s">
        <v>105</v>
      </c>
      <c r="C23" s="202">
        <v>39.4</v>
      </c>
      <c r="D23" s="204">
        <v>5.2</v>
      </c>
    </row>
    <row r="24" spans="2:4" x14ac:dyDescent="0.25">
      <c r="B24" s="8" t="s">
        <v>106</v>
      </c>
      <c r="C24" s="203">
        <v>10.4</v>
      </c>
      <c r="D24" s="205">
        <v>0.3</v>
      </c>
    </row>
    <row r="25" spans="2:4" x14ac:dyDescent="0.25">
      <c r="C25" s="196">
        <f>SUM(C21:C24)</f>
        <v>100</v>
      </c>
      <c r="D25" s="197">
        <f>SUM(D21:D24)</f>
        <v>100</v>
      </c>
    </row>
  </sheetData>
  <mergeCells count="2">
    <mergeCell ref="C3:D3"/>
    <mergeCell ref="C19:D19"/>
  </mergeCells>
  <pageMargins left="0.7" right="0.7" top="0.75" bottom="0.75" header="0.3" footer="0.3"/>
  <pageSetup paperSize="9"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A49E6-B59B-4E9C-B12A-FFAB9F1E1466}">
  <dimension ref="B2:E25"/>
  <sheetViews>
    <sheetView workbookViewId="0">
      <selection activeCell="R16" sqref="R16"/>
    </sheetView>
  </sheetViews>
  <sheetFormatPr defaultRowHeight="15" x14ac:dyDescent="0.25"/>
  <cols>
    <col min="1" max="1" width="2.7109375" customWidth="1"/>
    <col min="2" max="2" width="7.7109375" customWidth="1"/>
    <col min="3" max="3" width="10.28515625" customWidth="1"/>
    <col min="4" max="4" width="11.42578125" customWidth="1"/>
    <col min="5" max="5" width="10.85546875" customWidth="1"/>
    <col min="15" max="15" width="4.140625" customWidth="1"/>
  </cols>
  <sheetData>
    <row r="2" spans="2:5" x14ac:dyDescent="0.25">
      <c r="C2" s="376" t="s">
        <v>97</v>
      </c>
      <c r="D2" s="376"/>
      <c r="E2" s="208" t="s">
        <v>98</v>
      </c>
    </row>
    <row r="3" spans="2:5" x14ac:dyDescent="0.25">
      <c r="C3" s="206" t="s">
        <v>108</v>
      </c>
      <c r="D3" s="206" t="s">
        <v>109</v>
      </c>
      <c r="E3" s="206" t="s">
        <v>107</v>
      </c>
    </row>
    <row r="4" spans="2:5" x14ac:dyDescent="0.25">
      <c r="B4" s="7" t="s">
        <v>103</v>
      </c>
      <c r="C4" s="211">
        <v>18.7</v>
      </c>
      <c r="D4" s="209">
        <v>79.7</v>
      </c>
      <c r="E4" s="213">
        <v>153</v>
      </c>
    </row>
    <row r="5" spans="2:5" x14ac:dyDescent="0.25">
      <c r="B5" s="6" t="s">
        <v>104</v>
      </c>
      <c r="C5" s="211">
        <v>31.5</v>
      </c>
      <c r="D5" s="209">
        <v>14.8</v>
      </c>
      <c r="E5" s="213">
        <v>28.3</v>
      </c>
    </row>
    <row r="6" spans="2:5" x14ac:dyDescent="0.25">
      <c r="B6" s="201" t="s">
        <v>105</v>
      </c>
      <c r="C6" s="211">
        <v>39.4</v>
      </c>
      <c r="D6" s="209">
        <v>5.2</v>
      </c>
      <c r="E6" s="213">
        <v>9.98</v>
      </c>
    </row>
    <row r="7" spans="2:5" x14ac:dyDescent="0.25">
      <c r="B7" s="8" t="s">
        <v>106</v>
      </c>
      <c r="C7" s="212">
        <v>10.4</v>
      </c>
      <c r="D7" s="210">
        <v>0.3</v>
      </c>
      <c r="E7" s="214">
        <v>5.8</v>
      </c>
    </row>
    <row r="8" spans="2:5" x14ac:dyDescent="0.25">
      <c r="C8" s="207">
        <f t="shared" ref="C8:D8" si="0">SUM(C4:C7)</f>
        <v>100</v>
      </c>
      <c r="D8" s="207">
        <f t="shared" si="0"/>
        <v>100</v>
      </c>
      <c r="E8" s="207">
        <f>SUM(E4:E7)</f>
        <v>197.08</v>
      </c>
    </row>
    <row r="19" spans="2:5" x14ac:dyDescent="0.25">
      <c r="C19" s="376" t="s">
        <v>97</v>
      </c>
      <c r="D19" s="376"/>
      <c r="E19" s="208" t="s">
        <v>98</v>
      </c>
    </row>
    <row r="20" spans="2:5" x14ac:dyDescent="0.25">
      <c r="C20" s="206" t="s">
        <v>108</v>
      </c>
      <c r="D20" s="206" t="s">
        <v>109</v>
      </c>
      <c r="E20" s="206" t="s">
        <v>107</v>
      </c>
    </row>
    <row r="21" spans="2:5" x14ac:dyDescent="0.25">
      <c r="B21" s="7" t="s">
        <v>103</v>
      </c>
      <c r="C21" s="211">
        <v>18.7</v>
      </c>
      <c r="D21" s="209">
        <v>79.7</v>
      </c>
      <c r="E21" s="213">
        <v>153</v>
      </c>
    </row>
    <row r="22" spans="2:5" x14ac:dyDescent="0.25">
      <c r="B22" s="6" t="s">
        <v>104</v>
      </c>
      <c r="C22" s="211">
        <v>31.5</v>
      </c>
      <c r="D22" s="209">
        <v>14.8</v>
      </c>
      <c r="E22" s="213">
        <v>28.3</v>
      </c>
    </row>
    <row r="23" spans="2:5" x14ac:dyDescent="0.25">
      <c r="B23" s="201" t="s">
        <v>105</v>
      </c>
      <c r="C23" s="211">
        <v>39.4</v>
      </c>
      <c r="D23" s="209">
        <v>5.2</v>
      </c>
      <c r="E23" s="213">
        <v>9.98</v>
      </c>
    </row>
    <row r="24" spans="2:5" x14ac:dyDescent="0.25">
      <c r="B24" s="8" t="s">
        <v>106</v>
      </c>
      <c r="C24" s="212">
        <v>10.4</v>
      </c>
      <c r="D24" s="210">
        <v>0.3</v>
      </c>
      <c r="E24" s="214">
        <v>5.8</v>
      </c>
    </row>
    <row r="25" spans="2:5" x14ac:dyDescent="0.25">
      <c r="C25" s="207">
        <f t="shared" ref="C25:D25" si="1">SUM(C21:C24)</f>
        <v>100</v>
      </c>
      <c r="D25" s="207">
        <f t="shared" si="1"/>
        <v>100</v>
      </c>
      <c r="E25" s="207">
        <f>SUM(E21:E24)</f>
        <v>197.08</v>
      </c>
    </row>
  </sheetData>
  <mergeCells count="2">
    <mergeCell ref="C2:D2"/>
    <mergeCell ref="C19:D19"/>
  </mergeCells>
  <pageMargins left="0.7" right="0.7" top="0.75" bottom="0.75" header="0.3" footer="0.3"/>
  <pageSetup paperSize="9" scale="9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4:K29"/>
  <sheetViews>
    <sheetView tabSelected="1" workbookViewId="0">
      <selection activeCell="B29" sqref="B29"/>
    </sheetView>
  </sheetViews>
  <sheetFormatPr defaultRowHeight="15" x14ac:dyDescent="0.25"/>
  <sheetData>
    <row r="24" spans="2:11" ht="18.75" x14ac:dyDescent="0.3">
      <c r="D24" s="71"/>
      <c r="E24" s="377" t="s">
        <v>41</v>
      </c>
      <c r="F24" s="377"/>
      <c r="G24" s="377"/>
      <c r="H24" s="377"/>
      <c r="I24" s="377"/>
      <c r="J24" s="315"/>
    </row>
    <row r="26" spans="2:11" ht="18.75" x14ac:dyDescent="0.3">
      <c r="B26" t="s">
        <v>42</v>
      </c>
      <c r="K26" s="70"/>
    </row>
    <row r="27" spans="2:11" ht="18.75" x14ac:dyDescent="0.3">
      <c r="B27" t="s">
        <v>119</v>
      </c>
      <c r="K27" s="70"/>
    </row>
    <row r="28" spans="2:11" x14ac:dyDescent="0.25">
      <c r="B28" t="s">
        <v>120</v>
      </c>
    </row>
    <row r="29" spans="2:11" x14ac:dyDescent="0.25">
      <c r="B29" t="s">
        <v>121</v>
      </c>
    </row>
  </sheetData>
  <mergeCells count="1">
    <mergeCell ref="E24:J24"/>
  </mergeCells>
  <pageMargins left="0.70866141732283472" right="0.70866141732283472" top="0.74803149606299213" bottom="0.74803149606299213" header="0.31496062992125984" footer="0.31496062992125984"/>
  <pageSetup paperSize="9" orientation="landscape" verticalDpi="0" r:id="rId1"/>
  <headerFooter>
    <oddFooter>&amp;L&amp;8 2301065&amp;C&amp;8 9-Kişilerin anlayışı&amp;R&amp;8&amp;F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V35"/>
  <sheetViews>
    <sheetView topLeftCell="A12" workbookViewId="0">
      <selection activeCell="S11" sqref="S11:T11"/>
    </sheetView>
  </sheetViews>
  <sheetFormatPr defaultRowHeight="15" x14ac:dyDescent="0.25"/>
  <cols>
    <col min="1" max="1" width="5.4257812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 customWidth="1"/>
    <col min="12" max="12" width="1.28515625" customWidth="1"/>
    <col min="13" max="14" width="8" customWidth="1"/>
    <col min="15" max="15" width="0.7109375" customWidth="1"/>
    <col min="16" max="16" width="1.28515625" customWidth="1"/>
    <col min="17" max="17" width="0.7109375" customWidth="1"/>
  </cols>
  <sheetData>
    <row r="2" spans="1:22" x14ac:dyDescent="0.25">
      <c r="M2" s="255" t="s">
        <v>27</v>
      </c>
      <c r="N2" s="256"/>
      <c r="O2" s="9"/>
      <c r="P2" s="9"/>
    </row>
    <row r="3" spans="1:22" ht="21.75" customHeight="1" x14ac:dyDescent="0.25">
      <c r="B3" s="265" t="s">
        <v>118</v>
      </c>
      <c r="C3" s="266"/>
      <c r="D3" s="266"/>
      <c r="E3" s="266"/>
      <c r="F3" s="266"/>
      <c r="G3" s="266"/>
      <c r="H3" s="266"/>
      <c r="I3" s="266"/>
      <c r="J3" s="266"/>
      <c r="K3" s="267"/>
      <c r="M3" s="23">
        <v>20</v>
      </c>
      <c r="N3" s="23">
        <v>80</v>
      </c>
      <c r="O3" s="21"/>
      <c r="P3" s="21"/>
    </row>
    <row r="4" spans="1:22" ht="15.75" customHeight="1" x14ac:dyDescent="0.25">
      <c r="B4" s="268"/>
      <c r="C4" s="269"/>
      <c r="D4" s="269"/>
      <c r="E4" s="269"/>
      <c r="F4" s="269"/>
      <c r="G4" s="269"/>
      <c r="H4" s="269"/>
      <c r="I4" s="269"/>
      <c r="J4" s="269"/>
      <c r="K4" s="270"/>
      <c r="M4" s="23">
        <v>30</v>
      </c>
      <c r="N4" s="23">
        <v>15</v>
      </c>
      <c r="O4" s="21"/>
      <c r="P4" s="21"/>
    </row>
    <row r="5" spans="1:22" ht="12.75" customHeight="1" x14ac:dyDescent="0.25">
      <c r="B5" s="271"/>
      <c r="C5" s="272"/>
      <c r="D5" s="272"/>
      <c r="E5" s="272"/>
      <c r="F5" s="272"/>
      <c r="G5" s="272"/>
      <c r="H5" s="272"/>
      <c r="I5" s="272"/>
      <c r="J5" s="272"/>
      <c r="K5" s="273"/>
      <c r="M5" s="23">
        <v>50</v>
      </c>
      <c r="N5" s="23">
        <v>5</v>
      </c>
      <c r="O5" s="21"/>
      <c r="P5" s="21"/>
    </row>
    <row r="6" spans="1:22" ht="9.75" customHeight="1" x14ac:dyDescent="0.25"/>
    <row r="7" spans="1:22" ht="25.5" customHeight="1" x14ac:dyDescent="0.25">
      <c r="B7" s="257" t="s">
        <v>14</v>
      </c>
      <c r="C7" s="259" t="s">
        <v>12</v>
      </c>
      <c r="D7" s="260"/>
      <c r="E7" s="260"/>
      <c r="F7" s="260"/>
      <c r="G7" s="260"/>
      <c r="H7" s="260"/>
      <c r="I7" s="260"/>
      <c r="J7" s="260"/>
      <c r="K7" s="25" t="s">
        <v>10</v>
      </c>
      <c r="L7" s="230"/>
      <c r="M7" s="22" t="s">
        <v>25</v>
      </c>
      <c r="N7" s="58" t="s">
        <v>26</v>
      </c>
      <c r="O7" s="35"/>
      <c r="P7" s="35"/>
      <c r="Q7" s="10"/>
    </row>
    <row r="8" spans="1:22" x14ac:dyDescent="0.25">
      <c r="B8" s="258"/>
      <c r="C8" s="261" t="s">
        <v>5</v>
      </c>
      <c r="D8" s="262"/>
      <c r="E8" s="261" t="s">
        <v>6</v>
      </c>
      <c r="F8" s="262"/>
      <c r="G8" s="261" t="s">
        <v>7</v>
      </c>
      <c r="H8" s="262"/>
      <c r="I8" s="261" t="s">
        <v>8</v>
      </c>
      <c r="J8" s="262"/>
      <c r="K8" s="26" t="s">
        <v>24</v>
      </c>
      <c r="L8" s="231"/>
      <c r="M8" s="12" t="s">
        <v>11</v>
      </c>
      <c r="N8" s="59" t="s">
        <v>13</v>
      </c>
      <c r="O8" s="36"/>
      <c r="P8" s="36"/>
      <c r="Q8" s="9"/>
    </row>
    <row r="9" spans="1:22" x14ac:dyDescent="0.25">
      <c r="A9">
        <v>1</v>
      </c>
      <c r="B9" s="2" t="s">
        <v>15</v>
      </c>
      <c r="C9" s="199" t="s">
        <v>38</v>
      </c>
      <c r="D9" s="80">
        <v>3</v>
      </c>
      <c r="E9" s="198" t="s">
        <v>40</v>
      </c>
      <c r="F9" s="80">
        <v>1</v>
      </c>
      <c r="G9" s="198" t="s">
        <v>39</v>
      </c>
      <c r="H9" s="80">
        <v>2</v>
      </c>
      <c r="I9" s="198" t="s">
        <v>39</v>
      </c>
      <c r="J9" s="80">
        <v>2</v>
      </c>
      <c r="K9" s="84">
        <f>SUM(D9+F9+H9+J9)</f>
        <v>8</v>
      </c>
      <c r="L9" s="232"/>
      <c r="M9" s="87">
        <v>20</v>
      </c>
      <c r="N9" s="89">
        <f t="shared" ref="N9:N15" si="0">M9*K9</f>
        <v>160</v>
      </c>
      <c r="O9" s="21"/>
      <c r="P9" s="21"/>
      <c r="Q9" s="9"/>
    </row>
    <row r="10" spans="1:22" x14ac:dyDescent="0.25">
      <c r="A10">
        <v>2</v>
      </c>
      <c r="B10" s="3" t="s">
        <v>22</v>
      </c>
      <c r="C10" s="5" t="s">
        <v>40</v>
      </c>
      <c r="D10" s="81">
        <v>1</v>
      </c>
      <c r="E10" s="199" t="s">
        <v>38</v>
      </c>
      <c r="F10" s="81">
        <v>3</v>
      </c>
      <c r="G10" s="5" t="s">
        <v>40</v>
      </c>
      <c r="H10" s="81">
        <v>1</v>
      </c>
      <c r="I10" s="5" t="s">
        <v>40</v>
      </c>
      <c r="J10" s="81">
        <v>1</v>
      </c>
      <c r="K10" s="85">
        <f>SUM(D10+F10+H10+J10)</f>
        <v>6</v>
      </c>
      <c r="L10" s="233"/>
      <c r="M10" s="82">
        <v>10</v>
      </c>
      <c r="N10" s="90">
        <f t="shared" si="0"/>
        <v>60</v>
      </c>
      <c r="O10" s="21"/>
      <c r="P10" s="21"/>
      <c r="Q10" s="9"/>
    </row>
    <row r="11" spans="1:22" ht="15" customHeight="1" x14ac:dyDescent="0.25">
      <c r="A11">
        <v>3</v>
      </c>
      <c r="B11" s="3" t="s">
        <v>18</v>
      </c>
      <c r="C11" s="5" t="s">
        <v>45</v>
      </c>
      <c r="D11" s="81">
        <v>4</v>
      </c>
      <c r="E11" s="5" t="s">
        <v>39</v>
      </c>
      <c r="F11" s="81">
        <v>2</v>
      </c>
      <c r="G11" s="5" t="s">
        <v>40</v>
      </c>
      <c r="H11" s="81">
        <v>1</v>
      </c>
      <c r="I11" s="5" t="s">
        <v>40</v>
      </c>
      <c r="J11" s="81">
        <v>1</v>
      </c>
      <c r="K11" s="85">
        <f t="shared" ref="K11:K23" si="1">SUM(D11+F11+H11+J11)</f>
        <v>8</v>
      </c>
      <c r="L11" s="233"/>
      <c r="M11" s="82">
        <v>50</v>
      </c>
      <c r="N11" s="90">
        <f t="shared" si="0"/>
        <v>400</v>
      </c>
      <c r="O11" s="21"/>
      <c r="P11" s="21"/>
      <c r="Q11" s="9"/>
    </row>
    <row r="12" spans="1:22" x14ac:dyDescent="0.25">
      <c r="A12">
        <v>4</v>
      </c>
      <c r="B12" s="3" t="s">
        <v>16</v>
      </c>
      <c r="C12" s="9" t="s">
        <v>45</v>
      </c>
      <c r="D12" s="81">
        <v>5</v>
      </c>
      <c r="E12" s="5" t="s">
        <v>45</v>
      </c>
      <c r="F12" s="81">
        <v>4</v>
      </c>
      <c r="G12" s="9" t="s">
        <v>100</v>
      </c>
      <c r="H12" s="81">
        <v>6</v>
      </c>
      <c r="I12" s="5" t="s">
        <v>39</v>
      </c>
      <c r="J12" s="81">
        <v>2</v>
      </c>
      <c r="K12" s="85">
        <f t="shared" si="1"/>
        <v>17</v>
      </c>
      <c r="L12" s="233"/>
      <c r="M12" s="82">
        <v>150</v>
      </c>
      <c r="N12" s="90">
        <f t="shared" si="0"/>
        <v>2550</v>
      </c>
      <c r="O12" s="21"/>
      <c r="P12" s="21"/>
      <c r="Q12" s="9"/>
    </row>
    <row r="13" spans="1:22" ht="15" customHeight="1" x14ac:dyDescent="0.25">
      <c r="A13">
        <v>5</v>
      </c>
      <c r="B13" s="3" t="s">
        <v>17</v>
      </c>
      <c r="C13" s="9" t="s">
        <v>101</v>
      </c>
      <c r="D13" s="81">
        <v>8</v>
      </c>
      <c r="E13" s="9" t="s">
        <v>45</v>
      </c>
      <c r="F13" s="81">
        <v>5</v>
      </c>
      <c r="G13" s="9" t="s">
        <v>100</v>
      </c>
      <c r="H13" s="81">
        <v>6</v>
      </c>
      <c r="I13" s="9" t="s">
        <v>99</v>
      </c>
      <c r="J13" s="81">
        <v>7</v>
      </c>
      <c r="K13" s="85">
        <f t="shared" si="1"/>
        <v>26</v>
      </c>
      <c r="L13" s="233"/>
      <c r="M13" s="82">
        <v>20</v>
      </c>
      <c r="N13" s="90">
        <f t="shared" si="0"/>
        <v>520</v>
      </c>
      <c r="O13" s="21"/>
      <c r="P13" s="21"/>
      <c r="Q13" s="9"/>
      <c r="V13" s="71"/>
    </row>
    <row r="14" spans="1:22" x14ac:dyDescent="0.25">
      <c r="A14">
        <v>6</v>
      </c>
      <c r="B14" s="3" t="s">
        <v>19</v>
      </c>
      <c r="C14" s="9" t="s">
        <v>100</v>
      </c>
      <c r="D14" s="81">
        <v>6</v>
      </c>
      <c r="E14" s="5" t="s">
        <v>45</v>
      </c>
      <c r="F14" s="81">
        <v>4</v>
      </c>
      <c r="G14" s="9" t="s">
        <v>99</v>
      </c>
      <c r="H14" s="81">
        <v>7</v>
      </c>
      <c r="I14" s="9" t="s">
        <v>45</v>
      </c>
      <c r="J14" s="81">
        <v>5</v>
      </c>
      <c r="K14" s="85">
        <f t="shared" si="1"/>
        <v>22</v>
      </c>
      <c r="L14" s="233"/>
      <c r="M14" s="82">
        <v>20</v>
      </c>
      <c r="N14" s="90">
        <f t="shared" si="0"/>
        <v>440</v>
      </c>
      <c r="O14" s="21"/>
      <c r="P14" s="21"/>
      <c r="Q14" s="9"/>
    </row>
    <row r="15" spans="1:22" x14ac:dyDescent="0.25">
      <c r="A15">
        <v>7</v>
      </c>
      <c r="B15" s="3" t="s">
        <v>20</v>
      </c>
      <c r="C15" s="5" t="s">
        <v>40</v>
      </c>
      <c r="D15" s="81">
        <v>1</v>
      </c>
      <c r="E15" s="5" t="s">
        <v>38</v>
      </c>
      <c r="F15" s="81">
        <v>3</v>
      </c>
      <c r="G15" s="5" t="s">
        <v>39</v>
      </c>
      <c r="H15" s="81">
        <v>2</v>
      </c>
      <c r="I15" s="5" t="s">
        <v>40</v>
      </c>
      <c r="J15" s="81">
        <v>1</v>
      </c>
      <c r="K15" s="85">
        <f t="shared" si="1"/>
        <v>7</v>
      </c>
      <c r="L15" s="233"/>
      <c r="M15" s="82">
        <v>10</v>
      </c>
      <c r="N15" s="90">
        <f t="shared" si="0"/>
        <v>70</v>
      </c>
      <c r="O15" s="21"/>
      <c r="P15" s="21"/>
      <c r="Q15" s="9"/>
    </row>
    <row r="16" spans="1:22" x14ac:dyDescent="0.25">
      <c r="A16">
        <v>8</v>
      </c>
      <c r="B16" s="3" t="s">
        <v>2</v>
      </c>
      <c r="C16" s="9" t="s">
        <v>101</v>
      </c>
      <c r="D16" s="81">
        <v>8</v>
      </c>
      <c r="E16" s="9" t="s">
        <v>102</v>
      </c>
      <c r="F16" s="81">
        <v>9</v>
      </c>
      <c r="G16" s="9" t="s">
        <v>100</v>
      </c>
      <c r="H16" s="81">
        <v>6</v>
      </c>
      <c r="I16" s="9" t="s">
        <v>101</v>
      </c>
      <c r="J16" s="81">
        <v>8</v>
      </c>
      <c r="K16" s="85">
        <f t="shared" si="1"/>
        <v>31</v>
      </c>
      <c r="L16" s="233"/>
      <c r="M16" s="82">
        <v>300</v>
      </c>
      <c r="N16" s="90">
        <f>M16*K16</f>
        <v>9300</v>
      </c>
      <c r="O16" s="21"/>
      <c r="P16" s="21"/>
      <c r="Q16" s="9"/>
    </row>
    <row r="17" spans="1:17" x14ac:dyDescent="0.25">
      <c r="A17">
        <v>9</v>
      </c>
      <c r="B17" s="3" t="s">
        <v>4</v>
      </c>
      <c r="C17" s="5" t="s">
        <v>40</v>
      </c>
      <c r="D17" s="81">
        <v>1</v>
      </c>
      <c r="E17" s="5" t="s">
        <v>40</v>
      </c>
      <c r="F17" s="81">
        <v>1</v>
      </c>
      <c r="G17" s="5" t="s">
        <v>38</v>
      </c>
      <c r="H17" s="81">
        <v>3</v>
      </c>
      <c r="I17" s="5" t="s">
        <v>40</v>
      </c>
      <c r="J17" s="81">
        <v>1</v>
      </c>
      <c r="K17" s="85">
        <f t="shared" si="1"/>
        <v>6</v>
      </c>
      <c r="L17" s="233"/>
      <c r="M17" s="82">
        <v>100</v>
      </c>
      <c r="N17" s="90">
        <f t="shared" ref="N17:N23" si="2">M17*K17</f>
        <v>600</v>
      </c>
      <c r="O17" s="21"/>
      <c r="P17" s="21"/>
      <c r="Q17" s="9"/>
    </row>
    <row r="18" spans="1:17" x14ac:dyDescent="0.25">
      <c r="A18">
        <v>10</v>
      </c>
      <c r="B18" s="3" t="s">
        <v>0</v>
      </c>
      <c r="C18" s="5" t="s">
        <v>40</v>
      </c>
      <c r="D18" s="81">
        <v>1</v>
      </c>
      <c r="E18" s="5" t="s">
        <v>40</v>
      </c>
      <c r="F18" s="81">
        <v>1</v>
      </c>
      <c r="G18" s="5" t="s">
        <v>38</v>
      </c>
      <c r="H18" s="81">
        <v>3</v>
      </c>
      <c r="I18" s="5" t="s">
        <v>40</v>
      </c>
      <c r="J18" s="81">
        <v>1</v>
      </c>
      <c r="K18" s="85">
        <f t="shared" si="1"/>
        <v>6</v>
      </c>
      <c r="L18" s="233"/>
      <c r="M18" s="82">
        <v>100</v>
      </c>
      <c r="N18" s="90">
        <f t="shared" si="2"/>
        <v>600</v>
      </c>
      <c r="O18" s="21"/>
      <c r="P18" s="21"/>
      <c r="Q18" s="9"/>
    </row>
    <row r="19" spans="1:17" x14ac:dyDescent="0.25">
      <c r="A19">
        <v>11</v>
      </c>
      <c r="B19" s="3" t="s">
        <v>1</v>
      </c>
      <c r="C19" s="5" t="s">
        <v>38</v>
      </c>
      <c r="D19" s="81">
        <v>3</v>
      </c>
      <c r="E19" s="5" t="s">
        <v>39</v>
      </c>
      <c r="F19" s="81">
        <v>2</v>
      </c>
      <c r="G19" s="5" t="s">
        <v>39</v>
      </c>
      <c r="H19" s="81">
        <v>2</v>
      </c>
      <c r="I19" s="5" t="s">
        <v>38</v>
      </c>
      <c r="J19" s="81">
        <v>3</v>
      </c>
      <c r="K19" s="85">
        <f t="shared" si="1"/>
        <v>10</v>
      </c>
      <c r="L19" s="233"/>
      <c r="M19" s="82">
        <v>50</v>
      </c>
      <c r="N19" s="90">
        <f t="shared" si="2"/>
        <v>500</v>
      </c>
      <c r="O19" s="21"/>
      <c r="P19" s="21"/>
      <c r="Q19" s="9"/>
    </row>
    <row r="20" spans="1:17" x14ac:dyDescent="0.25">
      <c r="A20">
        <v>12</v>
      </c>
      <c r="B20" s="3" t="s">
        <v>3</v>
      </c>
      <c r="C20" s="9" t="s">
        <v>100</v>
      </c>
      <c r="D20" s="81">
        <v>6</v>
      </c>
      <c r="E20" s="9" t="s">
        <v>45</v>
      </c>
      <c r="F20" s="81">
        <v>5</v>
      </c>
      <c r="G20" s="9" t="s">
        <v>99</v>
      </c>
      <c r="H20" s="81">
        <v>7</v>
      </c>
      <c r="I20" s="5" t="s">
        <v>38</v>
      </c>
      <c r="J20" s="81">
        <v>3</v>
      </c>
      <c r="K20" s="85">
        <f t="shared" si="1"/>
        <v>21</v>
      </c>
      <c r="L20" s="233"/>
      <c r="M20" s="82">
        <v>50</v>
      </c>
      <c r="N20" s="90">
        <f t="shared" si="2"/>
        <v>1050</v>
      </c>
      <c r="O20" s="21"/>
      <c r="P20" s="21"/>
      <c r="Q20" s="9"/>
    </row>
    <row r="21" spans="1:17" x14ac:dyDescent="0.25">
      <c r="A21">
        <v>13</v>
      </c>
      <c r="B21" s="3" t="s">
        <v>31</v>
      </c>
      <c r="C21" s="5" t="s">
        <v>40</v>
      </c>
      <c r="D21" s="81">
        <v>1</v>
      </c>
      <c r="E21" s="5"/>
      <c r="F21" s="81">
        <v>0</v>
      </c>
      <c r="G21" s="5" t="s">
        <v>45</v>
      </c>
      <c r="H21" s="81">
        <v>4</v>
      </c>
      <c r="I21" s="5" t="s">
        <v>39</v>
      </c>
      <c r="J21" s="81">
        <v>2</v>
      </c>
      <c r="K21" s="85">
        <f t="shared" si="1"/>
        <v>7</v>
      </c>
      <c r="L21" s="233"/>
      <c r="M21" s="82">
        <v>200</v>
      </c>
      <c r="N21" s="90">
        <f t="shared" si="2"/>
        <v>1400</v>
      </c>
      <c r="O21" s="21"/>
      <c r="P21" s="21"/>
      <c r="Q21" s="9"/>
    </row>
    <row r="22" spans="1:17" x14ac:dyDescent="0.25">
      <c r="A22">
        <v>14</v>
      </c>
      <c r="B22" s="3" t="s">
        <v>23</v>
      </c>
      <c r="C22" s="9" t="s">
        <v>100</v>
      </c>
      <c r="D22" s="81">
        <v>6</v>
      </c>
      <c r="E22" s="9" t="s">
        <v>45</v>
      </c>
      <c r="F22" s="81">
        <v>5</v>
      </c>
      <c r="G22" s="9" t="s">
        <v>99</v>
      </c>
      <c r="H22" s="81">
        <v>7</v>
      </c>
      <c r="I22" s="5" t="s">
        <v>45</v>
      </c>
      <c r="J22" s="81">
        <v>4</v>
      </c>
      <c r="K22" s="85">
        <f t="shared" si="1"/>
        <v>22</v>
      </c>
      <c r="L22" s="233"/>
      <c r="M22" s="82">
        <v>300</v>
      </c>
      <c r="N22" s="90">
        <f t="shared" si="2"/>
        <v>6600</v>
      </c>
      <c r="O22" s="21"/>
      <c r="P22" s="21"/>
      <c r="Q22" s="9"/>
    </row>
    <row r="23" spans="1:17" x14ac:dyDescent="0.25">
      <c r="A23">
        <v>15</v>
      </c>
      <c r="B23" s="4" t="s">
        <v>21</v>
      </c>
      <c r="C23" s="16" t="s">
        <v>39</v>
      </c>
      <c r="D23" s="83">
        <v>2</v>
      </c>
      <c r="E23" s="16" t="s">
        <v>39</v>
      </c>
      <c r="F23" s="83">
        <v>2</v>
      </c>
      <c r="G23" s="16" t="s">
        <v>39</v>
      </c>
      <c r="H23" s="83">
        <v>2</v>
      </c>
      <c r="I23" s="16" t="s">
        <v>40</v>
      </c>
      <c r="J23" s="83">
        <v>1</v>
      </c>
      <c r="K23" s="85">
        <f t="shared" si="1"/>
        <v>7</v>
      </c>
      <c r="L23" s="234"/>
      <c r="M23" s="88">
        <v>9600</v>
      </c>
      <c r="N23" s="91">
        <f t="shared" si="2"/>
        <v>67200</v>
      </c>
      <c r="O23" s="21"/>
      <c r="P23" s="21"/>
      <c r="Q23" s="9"/>
    </row>
    <row r="24" spans="1:17" x14ac:dyDescent="0.25">
      <c r="B24" s="92">
        <f>SUM(D24+F24+H24+J24)</f>
        <v>204</v>
      </c>
      <c r="C24" s="18"/>
      <c r="D24" s="20">
        <f t="shared" ref="D24:J24" si="3">SUM(D9:D23)</f>
        <v>56</v>
      </c>
      <c r="E24" s="18"/>
      <c r="F24" s="20">
        <f t="shared" si="3"/>
        <v>47</v>
      </c>
      <c r="G24" s="18"/>
      <c r="H24" s="20">
        <f t="shared" si="3"/>
        <v>59</v>
      </c>
      <c r="I24" s="18"/>
      <c r="J24" s="20">
        <f t="shared" si="3"/>
        <v>42</v>
      </c>
      <c r="K24" s="86">
        <f>SUM(K9:K23)</f>
        <v>204</v>
      </c>
      <c r="L24" s="235"/>
      <c r="M24" s="19"/>
      <c r="N24" s="20">
        <f>SUM(N9:N23)</f>
        <v>91450</v>
      </c>
      <c r="O24" s="19"/>
      <c r="P24" s="19"/>
      <c r="Q24" s="9"/>
    </row>
    <row r="25" spans="1:17" x14ac:dyDescent="0.25">
      <c r="B25" s="97" t="s">
        <v>47</v>
      </c>
    </row>
    <row r="26" spans="1:17" ht="15.75" x14ac:dyDescent="0.25">
      <c r="A26" s="99"/>
      <c r="B26" s="274" t="s">
        <v>48</v>
      </c>
      <c r="C26" s="274"/>
      <c r="D26" s="274"/>
      <c r="E26" s="274"/>
      <c r="F26" s="274"/>
      <c r="G26" s="274"/>
      <c r="H26" s="274"/>
      <c r="I26" s="274"/>
      <c r="J26" s="274"/>
      <c r="K26" s="274"/>
      <c r="L26" s="274"/>
      <c r="M26" s="274"/>
      <c r="N26" s="274"/>
    </row>
    <row r="27" spans="1:17" ht="16.5" customHeight="1" x14ac:dyDescent="0.25">
      <c r="A27" s="99">
        <v>1</v>
      </c>
      <c r="B27" s="275" t="s">
        <v>125</v>
      </c>
      <c r="C27" s="275"/>
      <c r="D27" s="275"/>
      <c r="E27" s="275"/>
      <c r="F27" s="275"/>
      <c r="G27" s="275"/>
      <c r="H27" s="275"/>
      <c r="I27" s="275"/>
      <c r="J27" s="275"/>
      <c r="K27" s="275"/>
      <c r="L27" s="275"/>
      <c r="M27" s="275"/>
      <c r="N27" s="275"/>
    </row>
    <row r="28" spans="1:17" x14ac:dyDescent="0.25">
      <c r="A28" s="99">
        <v>2</v>
      </c>
      <c r="B28" s="97" t="s">
        <v>110</v>
      </c>
    </row>
    <row r="29" spans="1:17" x14ac:dyDescent="0.25">
      <c r="A29" s="99"/>
    </row>
    <row r="30" spans="1:17" x14ac:dyDescent="0.25">
      <c r="A30" s="99"/>
      <c r="B30" s="225" t="s">
        <v>123</v>
      </c>
    </row>
    <row r="31" spans="1:17" x14ac:dyDescent="0.25">
      <c r="A31" s="99"/>
    </row>
    <row r="32" spans="1:17" x14ac:dyDescent="0.25">
      <c r="A32" s="99"/>
    </row>
    <row r="34" spans="2:2" x14ac:dyDescent="0.25">
      <c r="B34" s="98"/>
    </row>
    <row r="35" spans="2:2" x14ac:dyDescent="0.25">
      <c r="B35" s="98"/>
    </row>
  </sheetData>
  <mergeCells count="10">
    <mergeCell ref="B26:N26"/>
    <mergeCell ref="B27:N27"/>
    <mergeCell ref="M2:N2"/>
    <mergeCell ref="B7:B8"/>
    <mergeCell ref="C7:J7"/>
    <mergeCell ref="C8:D8"/>
    <mergeCell ref="E8:F8"/>
    <mergeCell ref="G8:H8"/>
    <mergeCell ref="I8:J8"/>
    <mergeCell ref="B3:K5"/>
  </mergeCells>
  <printOptions headings="1"/>
  <pageMargins left="0.70866141732283472" right="0.70866141732283472" top="0.74803149606299213" bottom="0.74803149606299213" header="0.31496062992125984" footer="0.31496062992125984"/>
  <pageSetup paperSize="9" orientation="landscape" verticalDpi="0" r:id="rId1"/>
  <headerFooter>
    <oddFooter>&amp;L&amp;8 2301021&amp;C&amp;8 1-Çetere&amp;R&amp;8&amp;F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D16C5-F546-49DA-81FB-68C9029569D7}">
  <dimension ref="A1:Q38"/>
  <sheetViews>
    <sheetView topLeftCell="A12" workbookViewId="0">
      <selection activeCell="A30" sqref="A30"/>
    </sheetView>
  </sheetViews>
  <sheetFormatPr defaultRowHeight="15" x14ac:dyDescent="0.25"/>
  <cols>
    <col min="1" max="1" width="3.42578125" customWidth="1"/>
    <col min="2" max="2" width="50.7109375" customWidth="1"/>
    <col min="3" max="3" width="8" customWidth="1"/>
    <col min="4" max="4" width="4.28515625" customWidth="1"/>
    <col min="5" max="5" width="6.140625" customWidth="1"/>
    <col min="6" max="6" width="4.28515625" customWidth="1"/>
    <col min="7" max="7" width="7.28515625" customWidth="1"/>
    <col min="8" max="8" width="4" customWidth="1"/>
    <col min="9" max="9" width="7.28515625" customWidth="1"/>
    <col min="10" max="10" width="5" customWidth="1"/>
    <col min="11" max="11" width="8" customWidth="1"/>
    <col min="12" max="12" width="1" customWidth="1"/>
    <col min="13" max="14" width="8" customWidth="1"/>
    <col min="15" max="15" width="0.7109375" customWidth="1"/>
    <col min="16" max="16" width="1.28515625" customWidth="1"/>
    <col min="17" max="17" width="0.7109375" customWidth="1"/>
  </cols>
  <sheetData>
    <row r="1" spans="1:17" ht="22.5" customHeight="1" x14ac:dyDescent="0.25">
      <c r="M1" s="278" t="s">
        <v>27</v>
      </c>
      <c r="N1" s="279"/>
      <c r="O1" s="9"/>
      <c r="P1" s="9"/>
    </row>
    <row r="2" spans="1:17" ht="21.75" customHeight="1" x14ac:dyDescent="0.25">
      <c r="B2" s="265" t="s">
        <v>118</v>
      </c>
      <c r="C2" s="266"/>
      <c r="D2" s="266"/>
      <c r="E2" s="266"/>
      <c r="F2" s="266"/>
      <c r="G2" s="266"/>
      <c r="H2" s="266"/>
      <c r="I2" s="266"/>
      <c r="J2" s="266"/>
      <c r="K2" s="267"/>
      <c r="M2" s="23">
        <v>20</v>
      </c>
      <c r="N2" s="23">
        <v>80</v>
      </c>
      <c r="O2" s="21"/>
      <c r="P2" s="21"/>
    </row>
    <row r="3" spans="1:17" ht="15.75" customHeight="1" x14ac:dyDescent="0.25">
      <c r="B3" s="268"/>
      <c r="C3" s="269"/>
      <c r="D3" s="269"/>
      <c r="E3" s="269"/>
      <c r="F3" s="269"/>
      <c r="G3" s="269"/>
      <c r="H3" s="269"/>
      <c r="I3" s="269"/>
      <c r="J3" s="269"/>
      <c r="K3" s="270"/>
      <c r="M3" s="23">
        <v>30</v>
      </c>
      <c r="N3" s="23">
        <v>15</v>
      </c>
      <c r="O3" s="21"/>
      <c r="P3" s="21"/>
    </row>
    <row r="4" spans="1:17" ht="12.75" customHeight="1" x14ac:dyDescent="0.25">
      <c r="B4" s="271"/>
      <c r="C4" s="272"/>
      <c r="D4" s="272"/>
      <c r="E4" s="272"/>
      <c r="F4" s="272"/>
      <c r="G4" s="272"/>
      <c r="H4" s="272"/>
      <c r="I4" s="272"/>
      <c r="J4" s="272"/>
      <c r="K4" s="273"/>
      <c r="M4" s="23">
        <v>50</v>
      </c>
      <c r="N4" s="23">
        <v>5</v>
      </c>
      <c r="O4" s="21"/>
      <c r="P4" s="21"/>
    </row>
    <row r="5" spans="1:17" ht="5.25" customHeight="1" x14ac:dyDescent="0.25"/>
    <row r="6" spans="1:17" ht="19.5" customHeight="1" x14ac:dyDescent="0.25">
      <c r="B6" s="257" t="s">
        <v>14</v>
      </c>
      <c r="C6" s="259" t="s">
        <v>12</v>
      </c>
      <c r="D6" s="260"/>
      <c r="E6" s="260"/>
      <c r="F6" s="260"/>
      <c r="G6" s="260"/>
      <c r="H6" s="260"/>
      <c r="I6" s="260"/>
      <c r="J6" s="260"/>
      <c r="K6" s="25" t="s">
        <v>10</v>
      </c>
      <c r="L6" s="230"/>
      <c r="M6" s="22" t="s">
        <v>25</v>
      </c>
      <c r="N6" s="58" t="s">
        <v>26</v>
      </c>
      <c r="O6" s="35"/>
      <c r="P6" s="35"/>
      <c r="Q6" s="10"/>
    </row>
    <row r="7" spans="1:17" x14ac:dyDescent="0.25">
      <c r="B7" s="258"/>
      <c r="C7" s="261" t="s">
        <v>5</v>
      </c>
      <c r="D7" s="262"/>
      <c r="E7" s="261" t="s">
        <v>6</v>
      </c>
      <c r="F7" s="262"/>
      <c r="G7" s="261" t="s">
        <v>7</v>
      </c>
      <c r="H7" s="262"/>
      <c r="I7" s="261" t="s">
        <v>8</v>
      </c>
      <c r="J7" s="262"/>
      <c r="K7" s="26" t="s">
        <v>24</v>
      </c>
      <c r="L7" s="231"/>
      <c r="M7" s="12" t="s">
        <v>11</v>
      </c>
      <c r="N7" s="59" t="s">
        <v>13</v>
      </c>
      <c r="O7" s="36"/>
      <c r="P7" s="36"/>
      <c r="Q7" s="9"/>
    </row>
    <row r="8" spans="1:17" x14ac:dyDescent="0.25">
      <c r="A8" s="103">
        <v>1</v>
      </c>
      <c r="B8" s="2" t="s">
        <v>15</v>
      </c>
      <c r="C8" s="199" t="s">
        <v>38</v>
      </c>
      <c r="D8" s="13">
        <v>3</v>
      </c>
      <c r="E8" s="198" t="s">
        <v>40</v>
      </c>
      <c r="F8" s="13">
        <v>1</v>
      </c>
      <c r="G8" s="198" t="s">
        <v>39</v>
      </c>
      <c r="H8" s="13">
        <v>2</v>
      </c>
      <c r="I8" s="198" t="s">
        <v>39</v>
      </c>
      <c r="J8" s="13">
        <v>2</v>
      </c>
      <c r="K8" s="79">
        <f>SUM(D8+F8+H8+J8)</f>
        <v>8</v>
      </c>
      <c r="L8" s="236"/>
      <c r="M8" s="87">
        <v>20</v>
      </c>
      <c r="N8" s="93">
        <f t="shared" ref="N8:N14" si="0">M8*K8</f>
        <v>160</v>
      </c>
      <c r="O8" s="21"/>
      <c r="P8" s="21"/>
      <c r="Q8" s="9"/>
    </row>
    <row r="9" spans="1:17" x14ac:dyDescent="0.25">
      <c r="A9" s="103">
        <v>2</v>
      </c>
      <c r="B9" s="3" t="s">
        <v>56</v>
      </c>
      <c r="C9" s="5" t="s">
        <v>40</v>
      </c>
      <c r="D9" s="5">
        <v>1</v>
      </c>
      <c r="E9" s="199" t="s">
        <v>38</v>
      </c>
      <c r="F9" s="5">
        <v>3</v>
      </c>
      <c r="G9" s="5" t="s">
        <v>40</v>
      </c>
      <c r="H9" s="5">
        <v>1</v>
      </c>
      <c r="I9" s="5" t="s">
        <v>40</v>
      </c>
      <c r="J9" s="5">
        <v>1</v>
      </c>
      <c r="K9" s="28">
        <f>SUM(D9+F9+H9+J9)</f>
        <v>6</v>
      </c>
      <c r="L9" s="15"/>
      <c r="M9" s="82">
        <v>10</v>
      </c>
      <c r="N9" s="94">
        <f t="shared" si="0"/>
        <v>60</v>
      </c>
      <c r="O9" s="21"/>
      <c r="P9" s="21"/>
      <c r="Q9" s="9"/>
    </row>
    <row r="10" spans="1:17" ht="15" customHeight="1" x14ac:dyDescent="0.25">
      <c r="A10" s="103">
        <v>3</v>
      </c>
      <c r="B10" s="3" t="s">
        <v>18</v>
      </c>
      <c r="C10" s="5" t="s">
        <v>45</v>
      </c>
      <c r="D10" s="5">
        <v>4</v>
      </c>
      <c r="E10" s="5" t="s">
        <v>39</v>
      </c>
      <c r="F10" s="5">
        <v>2</v>
      </c>
      <c r="G10" s="5" t="s">
        <v>40</v>
      </c>
      <c r="H10" s="5">
        <v>1</v>
      </c>
      <c r="I10" s="5" t="s">
        <v>40</v>
      </c>
      <c r="J10" s="5">
        <v>1</v>
      </c>
      <c r="K10" s="28">
        <f t="shared" ref="K10:K21" si="1">SUM(D10+F10+H10+J10)</f>
        <v>8</v>
      </c>
      <c r="L10" s="15"/>
      <c r="M10" s="82">
        <v>50</v>
      </c>
      <c r="N10" s="94">
        <f t="shared" si="0"/>
        <v>400</v>
      </c>
      <c r="O10" s="21"/>
      <c r="P10" s="21"/>
      <c r="Q10" s="9"/>
    </row>
    <row r="11" spans="1:17" x14ac:dyDescent="0.25">
      <c r="A11" s="103">
        <v>4</v>
      </c>
      <c r="B11" s="3" t="s">
        <v>16</v>
      </c>
      <c r="C11" s="9" t="s">
        <v>45</v>
      </c>
      <c r="D11" s="5">
        <v>5</v>
      </c>
      <c r="E11" s="5" t="s">
        <v>45</v>
      </c>
      <c r="F11" s="5">
        <v>4</v>
      </c>
      <c r="G11" s="9" t="s">
        <v>100</v>
      </c>
      <c r="H11" s="5">
        <v>6</v>
      </c>
      <c r="I11" s="5" t="s">
        <v>39</v>
      </c>
      <c r="J11" s="5">
        <v>2</v>
      </c>
      <c r="K11" s="28">
        <f t="shared" si="1"/>
        <v>17</v>
      </c>
      <c r="L11" s="15"/>
      <c r="M11" s="82">
        <v>150</v>
      </c>
      <c r="N11" s="94">
        <f t="shared" si="0"/>
        <v>2550</v>
      </c>
      <c r="O11" s="21"/>
      <c r="P11" s="21"/>
      <c r="Q11" s="9"/>
    </row>
    <row r="12" spans="1:17" ht="15" customHeight="1" x14ac:dyDescent="0.25">
      <c r="A12" s="103">
        <v>5</v>
      </c>
      <c r="B12" s="3" t="s">
        <v>17</v>
      </c>
      <c r="C12" s="9" t="s">
        <v>101</v>
      </c>
      <c r="D12" s="5">
        <v>8</v>
      </c>
      <c r="E12" s="9" t="s">
        <v>45</v>
      </c>
      <c r="F12" s="5">
        <v>5</v>
      </c>
      <c r="G12" s="9" t="s">
        <v>100</v>
      </c>
      <c r="H12" s="5">
        <v>6</v>
      </c>
      <c r="I12" s="9" t="s">
        <v>99</v>
      </c>
      <c r="J12" s="15">
        <v>7</v>
      </c>
      <c r="K12" s="28">
        <f t="shared" si="1"/>
        <v>26</v>
      </c>
      <c r="L12" s="15"/>
      <c r="M12" s="82">
        <v>20</v>
      </c>
      <c r="N12" s="94">
        <f t="shared" si="0"/>
        <v>520</v>
      </c>
      <c r="O12" s="21"/>
      <c r="P12" s="21"/>
      <c r="Q12" s="9"/>
    </row>
    <row r="13" spans="1:17" x14ac:dyDescent="0.25">
      <c r="A13" s="103">
        <v>6</v>
      </c>
      <c r="B13" s="3" t="s">
        <v>19</v>
      </c>
      <c r="C13" s="9" t="s">
        <v>100</v>
      </c>
      <c r="D13" s="5">
        <v>6</v>
      </c>
      <c r="E13" s="5" t="s">
        <v>45</v>
      </c>
      <c r="F13" s="5">
        <v>4</v>
      </c>
      <c r="G13" s="9" t="s">
        <v>99</v>
      </c>
      <c r="H13" s="5">
        <v>7</v>
      </c>
      <c r="I13" s="9" t="s">
        <v>45</v>
      </c>
      <c r="J13" s="5">
        <v>5</v>
      </c>
      <c r="K13" s="28">
        <f t="shared" si="1"/>
        <v>22</v>
      </c>
      <c r="L13" s="15"/>
      <c r="M13" s="82">
        <v>20</v>
      </c>
      <c r="N13" s="94">
        <f t="shared" si="0"/>
        <v>440</v>
      </c>
      <c r="O13" s="21"/>
      <c r="P13" s="21"/>
      <c r="Q13" s="9"/>
    </row>
    <row r="14" spans="1:17" x14ac:dyDescent="0.25">
      <c r="A14" s="103">
        <v>7</v>
      </c>
      <c r="B14" s="3" t="s">
        <v>20</v>
      </c>
      <c r="C14" s="5" t="s">
        <v>40</v>
      </c>
      <c r="D14" s="5">
        <v>1</v>
      </c>
      <c r="E14" s="5" t="s">
        <v>38</v>
      </c>
      <c r="F14" s="5">
        <v>3</v>
      </c>
      <c r="G14" s="5" t="s">
        <v>39</v>
      </c>
      <c r="H14" s="5">
        <v>2</v>
      </c>
      <c r="I14" s="5" t="s">
        <v>40</v>
      </c>
      <c r="J14" s="15">
        <v>1</v>
      </c>
      <c r="K14" s="28">
        <f t="shared" si="1"/>
        <v>7</v>
      </c>
      <c r="L14" s="15"/>
      <c r="M14" s="82">
        <v>10</v>
      </c>
      <c r="N14" s="94">
        <f t="shared" si="0"/>
        <v>70</v>
      </c>
      <c r="O14" s="21"/>
      <c r="P14" s="21"/>
      <c r="Q14" s="9"/>
    </row>
    <row r="15" spans="1:17" x14ac:dyDescent="0.25">
      <c r="A15" s="103">
        <v>8</v>
      </c>
      <c r="B15" s="3" t="s">
        <v>2</v>
      </c>
      <c r="C15" s="9" t="s">
        <v>101</v>
      </c>
      <c r="D15" s="5">
        <v>8</v>
      </c>
      <c r="E15" s="9" t="s">
        <v>102</v>
      </c>
      <c r="F15" s="5">
        <v>9</v>
      </c>
      <c r="G15" s="9" t="s">
        <v>100</v>
      </c>
      <c r="H15" s="5">
        <v>6</v>
      </c>
      <c r="I15" s="9" t="s">
        <v>101</v>
      </c>
      <c r="J15" s="5">
        <v>8</v>
      </c>
      <c r="K15" s="28">
        <f t="shared" si="1"/>
        <v>31</v>
      </c>
      <c r="L15" s="15"/>
      <c r="M15" s="82">
        <v>300</v>
      </c>
      <c r="N15" s="94">
        <f>M15*K15</f>
        <v>9300</v>
      </c>
      <c r="O15" s="21"/>
      <c r="P15" s="21"/>
      <c r="Q15" s="9"/>
    </row>
    <row r="16" spans="1:17" x14ac:dyDescent="0.25">
      <c r="A16" s="103">
        <v>9</v>
      </c>
      <c r="B16" s="3" t="s">
        <v>4</v>
      </c>
      <c r="C16" s="5" t="s">
        <v>40</v>
      </c>
      <c r="D16" s="5">
        <v>1</v>
      </c>
      <c r="E16" s="5" t="s">
        <v>40</v>
      </c>
      <c r="F16" s="5">
        <v>1</v>
      </c>
      <c r="G16" s="5" t="s">
        <v>38</v>
      </c>
      <c r="H16" s="5">
        <v>3</v>
      </c>
      <c r="I16" s="5" t="s">
        <v>40</v>
      </c>
      <c r="J16" s="5">
        <v>1</v>
      </c>
      <c r="K16" s="28">
        <f t="shared" si="1"/>
        <v>6</v>
      </c>
      <c r="L16" s="15"/>
      <c r="M16" s="82">
        <v>100</v>
      </c>
      <c r="N16" s="94">
        <f t="shared" ref="N16:N22" si="2">M16*K16</f>
        <v>600</v>
      </c>
      <c r="O16" s="21"/>
      <c r="P16" s="21"/>
      <c r="Q16" s="9"/>
    </row>
    <row r="17" spans="1:17" x14ac:dyDescent="0.25">
      <c r="A17" s="103">
        <v>10</v>
      </c>
      <c r="B17" s="3" t="s">
        <v>0</v>
      </c>
      <c r="C17" s="5" t="s">
        <v>40</v>
      </c>
      <c r="D17" s="5">
        <v>1</v>
      </c>
      <c r="E17" s="5" t="s">
        <v>40</v>
      </c>
      <c r="F17" s="5">
        <v>1</v>
      </c>
      <c r="G17" s="5" t="s">
        <v>38</v>
      </c>
      <c r="H17" s="5">
        <v>3</v>
      </c>
      <c r="I17" s="5" t="s">
        <v>40</v>
      </c>
      <c r="J17" s="5">
        <v>1</v>
      </c>
      <c r="K17" s="28">
        <f t="shared" si="1"/>
        <v>6</v>
      </c>
      <c r="L17" s="15"/>
      <c r="M17" s="82">
        <v>100</v>
      </c>
      <c r="N17" s="94">
        <f t="shared" si="2"/>
        <v>600</v>
      </c>
      <c r="O17" s="21"/>
      <c r="P17" s="21"/>
      <c r="Q17" s="9"/>
    </row>
    <row r="18" spans="1:17" x14ac:dyDescent="0.25">
      <c r="A18" s="103">
        <v>11</v>
      </c>
      <c r="B18" s="3" t="s">
        <v>1</v>
      </c>
      <c r="C18" s="5" t="s">
        <v>38</v>
      </c>
      <c r="D18" s="5">
        <v>3</v>
      </c>
      <c r="E18" s="5" t="s">
        <v>39</v>
      </c>
      <c r="F18" s="5">
        <v>2</v>
      </c>
      <c r="G18" s="5" t="s">
        <v>39</v>
      </c>
      <c r="H18" s="5">
        <v>2</v>
      </c>
      <c r="I18" s="5" t="s">
        <v>38</v>
      </c>
      <c r="J18" s="5">
        <v>3</v>
      </c>
      <c r="K18" s="28">
        <f t="shared" si="1"/>
        <v>10</v>
      </c>
      <c r="L18" s="15"/>
      <c r="M18" s="82">
        <v>50</v>
      </c>
      <c r="N18" s="94">
        <f t="shared" si="2"/>
        <v>500</v>
      </c>
      <c r="O18" s="21"/>
      <c r="P18" s="21"/>
      <c r="Q18" s="9"/>
    </row>
    <row r="19" spans="1:17" x14ac:dyDescent="0.25">
      <c r="A19" s="103">
        <v>12</v>
      </c>
      <c r="B19" s="3" t="s">
        <v>3</v>
      </c>
      <c r="C19" s="9" t="s">
        <v>100</v>
      </c>
      <c r="D19" s="5">
        <v>6</v>
      </c>
      <c r="E19" s="9" t="s">
        <v>45</v>
      </c>
      <c r="F19" s="5">
        <v>5</v>
      </c>
      <c r="G19" s="9" t="s">
        <v>99</v>
      </c>
      <c r="H19" s="5">
        <v>7</v>
      </c>
      <c r="I19" s="5" t="s">
        <v>38</v>
      </c>
      <c r="J19" s="15">
        <v>3</v>
      </c>
      <c r="K19" s="28">
        <f t="shared" si="1"/>
        <v>21</v>
      </c>
      <c r="L19" s="15"/>
      <c r="M19" s="82">
        <v>50</v>
      </c>
      <c r="N19" s="94">
        <f t="shared" si="2"/>
        <v>1050</v>
      </c>
      <c r="O19" s="21"/>
      <c r="P19" s="21"/>
      <c r="Q19" s="9"/>
    </row>
    <row r="20" spans="1:17" x14ac:dyDescent="0.25">
      <c r="A20" s="103">
        <v>13</v>
      </c>
      <c r="B20" s="3" t="s">
        <v>31</v>
      </c>
      <c r="C20" s="5" t="s">
        <v>40</v>
      </c>
      <c r="D20" s="5">
        <v>1</v>
      </c>
      <c r="E20" s="5"/>
      <c r="F20" s="5">
        <v>0</v>
      </c>
      <c r="G20" s="5" t="s">
        <v>45</v>
      </c>
      <c r="H20" s="5">
        <v>4</v>
      </c>
      <c r="I20" s="5" t="s">
        <v>39</v>
      </c>
      <c r="J20" s="5">
        <v>2</v>
      </c>
      <c r="K20" s="216">
        <f>SUM(D20+F20+H20+J20)</f>
        <v>7</v>
      </c>
      <c r="L20" s="237"/>
      <c r="M20" s="82">
        <v>200</v>
      </c>
      <c r="N20" s="94">
        <f t="shared" si="2"/>
        <v>1400</v>
      </c>
      <c r="O20" s="21"/>
      <c r="P20" s="21"/>
      <c r="Q20" s="9"/>
    </row>
    <row r="21" spans="1:17" x14ac:dyDescent="0.25">
      <c r="A21" s="103">
        <v>14</v>
      </c>
      <c r="B21" s="3" t="s">
        <v>23</v>
      </c>
      <c r="C21" s="9" t="s">
        <v>100</v>
      </c>
      <c r="D21" s="5">
        <v>6</v>
      </c>
      <c r="E21" s="9" t="s">
        <v>45</v>
      </c>
      <c r="F21" s="5">
        <v>5</v>
      </c>
      <c r="G21" s="9" t="s">
        <v>99</v>
      </c>
      <c r="H21" s="5">
        <v>7</v>
      </c>
      <c r="I21" s="5" t="s">
        <v>45</v>
      </c>
      <c r="J21" s="15">
        <v>4</v>
      </c>
      <c r="K21" s="28">
        <f t="shared" si="1"/>
        <v>22</v>
      </c>
      <c r="L21" s="15"/>
      <c r="M21" s="82">
        <v>300</v>
      </c>
      <c r="N21" s="94">
        <f t="shared" si="2"/>
        <v>6600</v>
      </c>
      <c r="O21" s="21"/>
      <c r="P21" s="21"/>
      <c r="Q21" s="9"/>
    </row>
    <row r="22" spans="1:17" x14ac:dyDescent="0.25">
      <c r="A22" s="103">
        <v>15</v>
      </c>
      <c r="B22" s="4" t="s">
        <v>21</v>
      </c>
      <c r="C22" s="16" t="s">
        <v>39</v>
      </c>
      <c r="D22" s="16">
        <v>2</v>
      </c>
      <c r="E22" s="16" t="s">
        <v>39</v>
      </c>
      <c r="F22" s="16">
        <v>2</v>
      </c>
      <c r="G22" s="16" t="s">
        <v>39</v>
      </c>
      <c r="H22" s="16">
        <v>2</v>
      </c>
      <c r="I22" s="16" t="s">
        <v>40</v>
      </c>
      <c r="J22" s="16">
        <v>1</v>
      </c>
      <c r="K22" s="100">
        <f>SUM(D22+F22+H22+J22)</f>
        <v>7</v>
      </c>
      <c r="L22" s="238"/>
      <c r="M22" s="88">
        <v>9600</v>
      </c>
      <c r="N22" s="95">
        <f t="shared" si="2"/>
        <v>67200</v>
      </c>
      <c r="O22" s="21"/>
      <c r="P22" s="21"/>
      <c r="Q22" s="9"/>
    </row>
    <row r="23" spans="1:17" x14ac:dyDescent="0.25">
      <c r="B23" s="1">
        <f>SUM(D23+F23+H23+J23)</f>
        <v>204</v>
      </c>
      <c r="C23" s="18"/>
      <c r="D23" s="18">
        <f t="shared" ref="D23:J23" si="3">SUM(D8:D22)</f>
        <v>56</v>
      </c>
      <c r="E23" s="18"/>
      <c r="F23" s="18">
        <f t="shared" si="3"/>
        <v>47</v>
      </c>
      <c r="G23" s="18"/>
      <c r="H23" s="18">
        <f t="shared" si="3"/>
        <v>59</v>
      </c>
      <c r="I23" s="18"/>
      <c r="J23" s="18">
        <f t="shared" si="3"/>
        <v>42</v>
      </c>
      <c r="K23" s="101">
        <f>SUM(K8:K22)</f>
        <v>204</v>
      </c>
      <c r="L23" s="239"/>
      <c r="M23" s="19"/>
      <c r="N23" s="20">
        <f>SUM(N8:N22)</f>
        <v>91450</v>
      </c>
      <c r="O23" s="19"/>
      <c r="P23" s="19"/>
      <c r="Q23" s="9"/>
    </row>
    <row r="24" spans="1:17" x14ac:dyDescent="0.25">
      <c r="B24" s="97" t="s">
        <v>47</v>
      </c>
    </row>
    <row r="25" spans="1:17" ht="15.75" x14ac:dyDescent="0.25">
      <c r="A25" s="99"/>
      <c r="B25" s="274" t="s">
        <v>122</v>
      </c>
      <c r="C25" s="274"/>
      <c r="D25" s="274"/>
      <c r="E25" s="274"/>
      <c r="F25" s="274"/>
      <c r="G25" s="274"/>
      <c r="H25" s="274"/>
      <c r="I25" s="274"/>
      <c r="J25" s="274"/>
      <c r="K25" s="274"/>
      <c r="L25" s="274"/>
      <c r="M25" s="274"/>
      <c r="N25" s="274"/>
    </row>
    <row r="26" spans="1:17" ht="15.75" customHeight="1" x14ac:dyDescent="0.25">
      <c r="A26" s="247" t="s">
        <v>132</v>
      </c>
      <c r="B26" s="277" t="s">
        <v>133</v>
      </c>
      <c r="C26" s="277"/>
      <c r="D26" s="277"/>
      <c r="E26" s="277"/>
      <c r="F26" s="277"/>
      <c r="G26" s="277"/>
      <c r="H26" s="277"/>
      <c r="I26" s="277"/>
      <c r="J26" s="277"/>
      <c r="K26" s="277"/>
      <c r="L26" s="277"/>
      <c r="M26" s="277"/>
      <c r="N26" s="277"/>
    </row>
    <row r="27" spans="1:17" x14ac:dyDescent="0.25">
      <c r="A27" s="246" t="s">
        <v>49</v>
      </c>
      <c r="B27" s="280" t="s">
        <v>130</v>
      </c>
      <c r="C27" s="281"/>
      <c r="D27" s="281"/>
      <c r="E27" s="281"/>
      <c r="F27" s="281"/>
      <c r="G27" s="281"/>
      <c r="H27" s="281"/>
      <c r="I27" s="281"/>
      <c r="J27" s="281"/>
      <c r="K27" s="281"/>
      <c r="L27" s="281"/>
      <c r="M27" s="281"/>
      <c r="N27" s="282"/>
    </row>
    <row r="28" spans="1:17" ht="37.5" customHeight="1" x14ac:dyDescent="0.25">
      <c r="A28" s="99" t="s">
        <v>50</v>
      </c>
      <c r="B28" s="277" t="s">
        <v>131</v>
      </c>
      <c r="C28" s="276"/>
      <c r="D28" s="276"/>
      <c r="E28" s="276"/>
      <c r="F28" s="276"/>
      <c r="G28" s="276"/>
      <c r="H28" s="276"/>
      <c r="I28" s="276"/>
      <c r="J28" s="276"/>
      <c r="K28" s="276"/>
      <c r="L28" s="276"/>
      <c r="M28" s="276"/>
      <c r="N28" s="276"/>
    </row>
    <row r="29" spans="1:17" ht="21" customHeight="1" x14ac:dyDescent="0.25">
      <c r="A29" s="99" t="s">
        <v>51</v>
      </c>
      <c r="B29" s="276" t="s">
        <v>111</v>
      </c>
      <c r="C29" s="276"/>
      <c r="D29" s="276"/>
      <c r="E29" s="276"/>
      <c r="F29" s="276"/>
      <c r="G29" s="276"/>
      <c r="H29" s="276"/>
      <c r="I29" s="276"/>
      <c r="J29" s="276"/>
      <c r="K29" s="276"/>
      <c r="L29" s="276"/>
      <c r="M29" s="276"/>
      <c r="N29" s="276"/>
    </row>
    <row r="30" spans="1:17" x14ac:dyDescent="0.25">
      <c r="A30" s="99"/>
      <c r="F30" s="241"/>
      <c r="G30" s="242"/>
      <c r="H30" s="243" t="s">
        <v>55</v>
      </c>
      <c r="I30" s="242"/>
      <c r="J30" s="244"/>
      <c r="K30" s="239" t="s">
        <v>134</v>
      </c>
      <c r="L30" s="102"/>
      <c r="M30" s="245" t="s">
        <v>112</v>
      </c>
      <c r="N30" s="244"/>
    </row>
    <row r="31" spans="1:17" ht="5.25" customHeight="1" x14ac:dyDescent="0.25"/>
    <row r="32" spans="1:17" x14ac:dyDescent="0.25">
      <c r="A32" s="99"/>
      <c r="B32" s="1"/>
    </row>
    <row r="33" spans="1:7" x14ac:dyDescent="0.25">
      <c r="A33" s="99"/>
      <c r="B33" s="97"/>
    </row>
    <row r="34" spans="1:7" x14ac:dyDescent="0.25">
      <c r="A34" s="99"/>
      <c r="B34" s="97"/>
      <c r="G34" s="102"/>
    </row>
    <row r="35" spans="1:7" x14ac:dyDescent="0.25">
      <c r="A35" s="99"/>
    </row>
    <row r="36" spans="1:7" x14ac:dyDescent="0.25">
      <c r="A36" s="99"/>
      <c r="B36" s="97"/>
    </row>
    <row r="37" spans="1:7" x14ac:dyDescent="0.25">
      <c r="A37" s="99"/>
      <c r="B37" s="97"/>
    </row>
    <row r="38" spans="1:7" x14ac:dyDescent="0.25">
      <c r="A38" s="99"/>
    </row>
  </sheetData>
  <mergeCells count="13">
    <mergeCell ref="B29:N29"/>
    <mergeCell ref="B25:N25"/>
    <mergeCell ref="B26:N26"/>
    <mergeCell ref="B28:N28"/>
    <mergeCell ref="M1:N1"/>
    <mergeCell ref="B6:B7"/>
    <mergeCell ref="C6:J6"/>
    <mergeCell ref="C7:D7"/>
    <mergeCell ref="E7:F7"/>
    <mergeCell ref="G7:H7"/>
    <mergeCell ref="I7:J7"/>
    <mergeCell ref="B2:K4"/>
    <mergeCell ref="B27:N27"/>
  </mergeCells>
  <printOptions headings="1"/>
  <pageMargins left="0.70866141732283472" right="0.70866141732283472" top="0.74803149606299213" bottom="0.74803149606299213" header="0.31496062992125984" footer="0.31496062992125984"/>
  <pageSetup paperSize="9" orientation="landscape" verticalDpi="0" r:id="rId1"/>
  <headerFooter>
    <oddFooter>&amp;L&amp;8 2301021&amp;C&amp;8 2-Sayılar&amp;R&amp;8&amp;F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4"/>
  <sheetViews>
    <sheetView topLeftCell="A12" workbookViewId="0">
      <selection activeCell="P21" sqref="P21"/>
    </sheetView>
  </sheetViews>
  <sheetFormatPr defaultRowHeight="15" x14ac:dyDescent="0.25"/>
  <cols>
    <col min="1" max="1" width="5.42578125" customWidth="1"/>
    <col min="2" max="2" width="50.7109375" customWidth="1"/>
    <col min="3" max="9" width="8" customWidth="1"/>
    <col min="10" max="10" width="0.7109375" customWidth="1"/>
    <col min="11" max="11" width="1.28515625" customWidth="1"/>
    <col min="12" max="12" width="5" customWidth="1"/>
  </cols>
  <sheetData>
    <row r="2" spans="1:15" ht="10.5" customHeight="1" x14ac:dyDescent="0.25">
      <c r="L2" s="255" t="s">
        <v>27</v>
      </c>
      <c r="M2" s="256"/>
      <c r="N2" s="9"/>
      <c r="O2" s="9"/>
    </row>
    <row r="3" spans="1:15" ht="21.75" customHeight="1" x14ac:dyDescent="0.25">
      <c r="B3" s="265" t="s">
        <v>118</v>
      </c>
      <c r="C3" s="266"/>
      <c r="D3" s="266"/>
      <c r="E3" s="266"/>
      <c r="F3" s="266"/>
      <c r="G3" s="266"/>
      <c r="H3" s="266"/>
      <c r="I3" s="266"/>
      <c r="J3" s="267"/>
      <c r="L3" s="23">
        <v>20</v>
      </c>
      <c r="M3" s="23">
        <v>80</v>
      </c>
      <c r="N3" s="21"/>
      <c r="O3" s="21"/>
    </row>
    <row r="4" spans="1:15" ht="15.75" customHeight="1" x14ac:dyDescent="0.25">
      <c r="B4" s="268"/>
      <c r="C4" s="269"/>
      <c r="D4" s="269"/>
      <c r="E4" s="269"/>
      <c r="F4" s="269"/>
      <c r="G4" s="269"/>
      <c r="H4" s="269"/>
      <c r="I4" s="269"/>
      <c r="J4" s="270"/>
      <c r="L4" s="23">
        <v>30</v>
      </c>
      <c r="M4" s="23">
        <v>15</v>
      </c>
      <c r="N4" s="21"/>
      <c r="O4" s="21"/>
    </row>
    <row r="5" spans="1:15" ht="12.75" customHeight="1" x14ac:dyDescent="0.25">
      <c r="B5" s="271"/>
      <c r="C5" s="272"/>
      <c r="D5" s="272"/>
      <c r="E5" s="272"/>
      <c r="F5" s="272"/>
      <c r="G5" s="272"/>
      <c r="H5" s="272"/>
      <c r="I5" s="272"/>
      <c r="J5" s="273"/>
      <c r="L5" s="23">
        <v>50</v>
      </c>
      <c r="M5" s="23">
        <v>5</v>
      </c>
      <c r="N5" s="21"/>
      <c r="O5" s="21"/>
    </row>
    <row r="6" spans="1:15" ht="8.25" customHeight="1" x14ac:dyDescent="0.25"/>
    <row r="7" spans="1:15" ht="25.5" customHeight="1" x14ac:dyDescent="0.25">
      <c r="B7" s="257" t="s">
        <v>14</v>
      </c>
      <c r="C7" s="259" t="s">
        <v>12</v>
      </c>
      <c r="D7" s="260"/>
      <c r="E7" s="260"/>
      <c r="F7" s="260"/>
      <c r="G7" s="25" t="s">
        <v>10</v>
      </c>
      <c r="H7" s="22" t="s">
        <v>25</v>
      </c>
      <c r="I7" s="58" t="s">
        <v>26</v>
      </c>
      <c r="J7" s="35"/>
      <c r="K7" s="35"/>
      <c r="L7" s="10"/>
    </row>
    <row r="8" spans="1:15" x14ac:dyDescent="0.25">
      <c r="B8" s="258"/>
      <c r="C8" s="31" t="s">
        <v>5</v>
      </c>
      <c r="D8" s="31" t="s">
        <v>6</v>
      </c>
      <c r="E8" s="31" t="s">
        <v>7</v>
      </c>
      <c r="F8" s="32" t="s">
        <v>8</v>
      </c>
      <c r="G8" s="26" t="s">
        <v>24</v>
      </c>
      <c r="H8" s="12" t="s">
        <v>11</v>
      </c>
      <c r="I8" s="59" t="s">
        <v>13</v>
      </c>
      <c r="J8" s="36"/>
      <c r="K8" s="36"/>
      <c r="L8" s="9"/>
    </row>
    <row r="9" spans="1:15" x14ac:dyDescent="0.25">
      <c r="A9">
        <v>1</v>
      </c>
      <c r="B9" s="2" t="s">
        <v>15</v>
      </c>
      <c r="C9" s="13">
        <v>3</v>
      </c>
      <c r="D9" s="13">
        <v>1</v>
      </c>
      <c r="E9" s="13">
        <v>2</v>
      </c>
      <c r="F9" s="13">
        <v>2</v>
      </c>
      <c r="G9" s="27">
        <f>SUM(C9:F9)</f>
        <v>8</v>
      </c>
      <c r="H9" s="14">
        <v>20</v>
      </c>
      <c r="I9" s="60">
        <f t="shared" ref="I9:I23" si="0">H9*G9</f>
        <v>160</v>
      </c>
      <c r="J9" s="21"/>
      <c r="K9" s="21"/>
      <c r="L9" s="9"/>
    </row>
    <row r="10" spans="1:15" x14ac:dyDescent="0.25">
      <c r="A10">
        <v>2</v>
      </c>
      <c r="B10" s="3" t="s">
        <v>22</v>
      </c>
      <c r="C10" s="5">
        <v>1</v>
      </c>
      <c r="D10" s="5">
        <v>3</v>
      </c>
      <c r="E10" s="5">
        <v>1</v>
      </c>
      <c r="F10" s="5">
        <v>1</v>
      </c>
      <c r="G10" s="28">
        <f>SUM(C10:F10)</f>
        <v>6</v>
      </c>
      <c r="H10" s="15">
        <v>10</v>
      </c>
      <c r="I10" s="61">
        <f t="shared" si="0"/>
        <v>60</v>
      </c>
      <c r="J10" s="21"/>
      <c r="K10" s="21"/>
      <c r="L10" s="9"/>
    </row>
    <row r="11" spans="1:15" ht="15" customHeight="1" x14ac:dyDescent="0.25">
      <c r="A11">
        <v>3</v>
      </c>
      <c r="B11" s="3" t="s">
        <v>18</v>
      </c>
      <c r="C11" s="5">
        <v>4</v>
      </c>
      <c r="D11" s="5">
        <v>2</v>
      </c>
      <c r="E11" s="5">
        <v>1</v>
      </c>
      <c r="F11" s="5">
        <v>1</v>
      </c>
      <c r="G11" s="28">
        <f t="shared" ref="G11:G23" si="1">SUM(C11:F11)</f>
        <v>8</v>
      </c>
      <c r="H11" s="15">
        <v>50</v>
      </c>
      <c r="I11" s="61">
        <f t="shared" si="0"/>
        <v>400</v>
      </c>
      <c r="J11" s="21"/>
      <c r="K11" s="21"/>
      <c r="L11" s="9"/>
    </row>
    <row r="12" spans="1:15" x14ac:dyDescent="0.25">
      <c r="A12">
        <v>4</v>
      </c>
      <c r="B12" s="3" t="s">
        <v>16</v>
      </c>
      <c r="C12" s="5">
        <v>5</v>
      </c>
      <c r="D12" s="5">
        <v>4</v>
      </c>
      <c r="E12" s="5">
        <v>6</v>
      </c>
      <c r="F12" s="5">
        <v>2</v>
      </c>
      <c r="G12" s="28">
        <f t="shared" si="1"/>
        <v>17</v>
      </c>
      <c r="H12" s="15">
        <v>150</v>
      </c>
      <c r="I12" s="61">
        <f t="shared" si="0"/>
        <v>2550</v>
      </c>
      <c r="J12" s="21"/>
      <c r="K12" s="21"/>
      <c r="L12" s="9"/>
    </row>
    <row r="13" spans="1:15" ht="15" customHeight="1" x14ac:dyDescent="0.25">
      <c r="A13">
        <v>5</v>
      </c>
      <c r="B13" s="3" t="s">
        <v>17</v>
      </c>
      <c r="C13" s="15">
        <v>8</v>
      </c>
      <c r="D13" s="15">
        <v>5</v>
      </c>
      <c r="E13" s="5">
        <v>6</v>
      </c>
      <c r="F13" s="15">
        <v>7</v>
      </c>
      <c r="G13" s="28">
        <v>26</v>
      </c>
      <c r="H13" s="15">
        <v>20</v>
      </c>
      <c r="I13" s="61">
        <f t="shared" si="0"/>
        <v>520</v>
      </c>
      <c r="J13" s="21"/>
      <c r="K13" s="21"/>
      <c r="L13" s="9"/>
    </row>
    <row r="14" spans="1:15" x14ac:dyDescent="0.25">
      <c r="A14">
        <v>6</v>
      </c>
      <c r="B14" s="3" t="s">
        <v>19</v>
      </c>
      <c r="C14" s="5">
        <v>6</v>
      </c>
      <c r="D14" s="5">
        <v>4</v>
      </c>
      <c r="E14" s="5">
        <v>7</v>
      </c>
      <c r="F14" s="5">
        <v>5</v>
      </c>
      <c r="G14" s="28">
        <f t="shared" si="1"/>
        <v>22</v>
      </c>
      <c r="H14" s="15">
        <v>20</v>
      </c>
      <c r="I14" s="61">
        <f t="shared" si="0"/>
        <v>440</v>
      </c>
      <c r="J14" s="21"/>
      <c r="K14" s="21"/>
      <c r="L14" s="9"/>
    </row>
    <row r="15" spans="1:15" x14ac:dyDescent="0.25">
      <c r="A15">
        <v>7</v>
      </c>
      <c r="B15" s="3" t="s">
        <v>20</v>
      </c>
      <c r="C15" s="15">
        <v>1</v>
      </c>
      <c r="D15" s="15">
        <v>3</v>
      </c>
      <c r="E15" s="5">
        <v>2</v>
      </c>
      <c r="F15" s="15">
        <v>1</v>
      </c>
      <c r="G15" s="28">
        <f t="shared" si="1"/>
        <v>7</v>
      </c>
      <c r="H15" s="15">
        <v>10</v>
      </c>
      <c r="I15" s="61">
        <f t="shared" si="0"/>
        <v>70</v>
      </c>
      <c r="J15" s="21"/>
      <c r="K15" s="21"/>
      <c r="L15" s="9"/>
    </row>
    <row r="16" spans="1:15" x14ac:dyDescent="0.25">
      <c r="A16">
        <v>8</v>
      </c>
      <c r="B16" s="3" t="s">
        <v>2</v>
      </c>
      <c r="C16" s="5">
        <v>8</v>
      </c>
      <c r="D16" s="5">
        <v>9</v>
      </c>
      <c r="E16" s="5">
        <v>6</v>
      </c>
      <c r="F16" s="5">
        <v>8</v>
      </c>
      <c r="G16" s="28">
        <f t="shared" si="1"/>
        <v>31</v>
      </c>
      <c r="H16" s="15">
        <v>300</v>
      </c>
      <c r="I16" s="61">
        <f t="shared" si="0"/>
        <v>9300</v>
      </c>
      <c r="J16" s="21"/>
      <c r="K16" s="21"/>
      <c r="L16" s="9"/>
    </row>
    <row r="17" spans="1:12" x14ac:dyDescent="0.25">
      <c r="A17">
        <v>9</v>
      </c>
      <c r="B17" s="3" t="s">
        <v>4</v>
      </c>
      <c r="C17" s="5">
        <v>1</v>
      </c>
      <c r="D17" s="5">
        <v>1</v>
      </c>
      <c r="E17" s="5">
        <v>3</v>
      </c>
      <c r="F17" s="5">
        <v>1</v>
      </c>
      <c r="G17" s="28">
        <f t="shared" si="1"/>
        <v>6</v>
      </c>
      <c r="H17" s="15">
        <v>100</v>
      </c>
      <c r="I17" s="61">
        <f t="shared" si="0"/>
        <v>600</v>
      </c>
      <c r="J17" s="21"/>
      <c r="K17" s="21"/>
      <c r="L17" s="9"/>
    </row>
    <row r="18" spans="1:12" x14ac:dyDescent="0.25">
      <c r="A18">
        <v>10</v>
      </c>
      <c r="B18" s="3" t="s">
        <v>0</v>
      </c>
      <c r="C18" s="5">
        <v>1</v>
      </c>
      <c r="D18" s="5">
        <v>1</v>
      </c>
      <c r="E18" s="5">
        <v>3</v>
      </c>
      <c r="F18" s="5">
        <v>1</v>
      </c>
      <c r="G18" s="28">
        <f t="shared" si="1"/>
        <v>6</v>
      </c>
      <c r="H18" s="15">
        <v>100</v>
      </c>
      <c r="I18" s="61">
        <f t="shared" si="0"/>
        <v>600</v>
      </c>
      <c r="J18" s="21"/>
      <c r="K18" s="21"/>
      <c r="L18" s="9"/>
    </row>
    <row r="19" spans="1:12" x14ac:dyDescent="0.25">
      <c r="A19">
        <v>11</v>
      </c>
      <c r="B19" s="3" t="s">
        <v>1</v>
      </c>
      <c r="C19" s="5">
        <v>3</v>
      </c>
      <c r="D19" s="5">
        <v>2</v>
      </c>
      <c r="E19" s="5">
        <v>2</v>
      </c>
      <c r="F19" s="5">
        <v>3</v>
      </c>
      <c r="G19" s="28">
        <f t="shared" si="1"/>
        <v>10</v>
      </c>
      <c r="H19" s="15">
        <v>50</v>
      </c>
      <c r="I19" s="61">
        <f t="shared" si="0"/>
        <v>500</v>
      </c>
      <c r="J19" s="21"/>
      <c r="K19" s="21"/>
      <c r="L19" s="9"/>
    </row>
    <row r="20" spans="1:12" x14ac:dyDescent="0.25">
      <c r="A20">
        <v>12</v>
      </c>
      <c r="B20" s="3" t="s">
        <v>3</v>
      </c>
      <c r="C20" s="15">
        <v>6</v>
      </c>
      <c r="D20" s="15">
        <v>5</v>
      </c>
      <c r="E20" s="5">
        <v>7</v>
      </c>
      <c r="F20" s="15">
        <v>3</v>
      </c>
      <c r="G20" s="28">
        <f t="shared" si="1"/>
        <v>21</v>
      </c>
      <c r="H20" s="15">
        <v>50</v>
      </c>
      <c r="I20" s="61">
        <f t="shared" si="0"/>
        <v>1050</v>
      </c>
      <c r="J20" s="21"/>
      <c r="K20" s="21"/>
      <c r="L20" s="9"/>
    </row>
    <row r="21" spans="1:12" x14ac:dyDescent="0.25">
      <c r="A21">
        <v>13</v>
      </c>
      <c r="B21" s="3" t="s">
        <v>31</v>
      </c>
      <c r="C21" s="5">
        <v>1</v>
      </c>
      <c r="D21" s="5">
        <v>0</v>
      </c>
      <c r="E21" s="5">
        <v>4</v>
      </c>
      <c r="F21" s="5">
        <v>2</v>
      </c>
      <c r="G21" s="28">
        <f t="shared" si="1"/>
        <v>7</v>
      </c>
      <c r="H21" s="15">
        <v>200</v>
      </c>
      <c r="I21" s="61">
        <f t="shared" si="0"/>
        <v>1400</v>
      </c>
      <c r="J21" s="21"/>
      <c r="K21" s="21"/>
      <c r="L21" s="9"/>
    </row>
    <row r="22" spans="1:12" x14ac:dyDescent="0.25">
      <c r="A22">
        <v>14</v>
      </c>
      <c r="B22" s="3" t="s">
        <v>23</v>
      </c>
      <c r="C22" s="15">
        <v>6</v>
      </c>
      <c r="D22" s="15">
        <v>5</v>
      </c>
      <c r="E22" s="5">
        <v>7</v>
      </c>
      <c r="F22" s="15">
        <v>4</v>
      </c>
      <c r="G22" s="28">
        <f t="shared" si="1"/>
        <v>22</v>
      </c>
      <c r="H22" s="15">
        <v>300</v>
      </c>
      <c r="I22" s="61">
        <f t="shared" si="0"/>
        <v>6600</v>
      </c>
      <c r="J22" s="21"/>
      <c r="K22" s="21"/>
      <c r="L22" s="9"/>
    </row>
    <row r="23" spans="1:12" x14ac:dyDescent="0.25">
      <c r="A23">
        <v>15</v>
      </c>
      <c r="B23" s="4" t="s">
        <v>21</v>
      </c>
      <c r="C23" s="16">
        <v>2</v>
      </c>
      <c r="D23" s="16">
        <v>2</v>
      </c>
      <c r="E23" s="16">
        <v>2</v>
      </c>
      <c r="F23" s="16">
        <v>1</v>
      </c>
      <c r="G23" s="29">
        <f t="shared" si="1"/>
        <v>7</v>
      </c>
      <c r="H23" s="17">
        <v>9600</v>
      </c>
      <c r="I23" s="217">
        <f t="shared" si="0"/>
        <v>67200</v>
      </c>
      <c r="J23" s="21"/>
      <c r="K23" s="21"/>
      <c r="L23" s="9"/>
    </row>
    <row r="24" spans="1:12" x14ac:dyDescent="0.25">
      <c r="B24" s="1">
        <f>SUM(C24:F24)</f>
        <v>204</v>
      </c>
      <c r="C24" s="18">
        <f t="shared" ref="C24:F24" si="2">SUM(C9:C23)</f>
        <v>56</v>
      </c>
      <c r="D24" s="18">
        <f t="shared" si="2"/>
        <v>47</v>
      </c>
      <c r="E24" s="18">
        <f t="shared" si="2"/>
        <v>59</v>
      </c>
      <c r="F24" s="18">
        <f t="shared" si="2"/>
        <v>42</v>
      </c>
      <c r="G24" s="30">
        <f>SUM(G9:G23)</f>
        <v>204</v>
      </c>
      <c r="H24" s="19"/>
      <c r="I24" s="18">
        <f>SUM(I9:I23)</f>
        <v>91450</v>
      </c>
      <c r="J24" s="19"/>
      <c r="K24" s="19"/>
      <c r="L24" s="9"/>
    </row>
    <row r="25" spans="1:12" x14ac:dyDescent="0.25">
      <c r="B25" s="104" t="s">
        <v>47</v>
      </c>
    </row>
    <row r="26" spans="1:12" x14ac:dyDescent="0.25">
      <c r="B26" s="240" t="s">
        <v>135</v>
      </c>
    </row>
    <row r="27" spans="1:12" ht="36.75" customHeight="1" x14ac:dyDescent="0.25">
      <c r="B27" s="288" t="s">
        <v>143</v>
      </c>
      <c r="C27" s="288"/>
      <c r="D27" s="288"/>
      <c r="E27" s="288"/>
      <c r="F27" s="288"/>
      <c r="G27" s="288"/>
      <c r="H27" s="288"/>
      <c r="I27" s="288"/>
    </row>
    <row r="28" spans="1:12" x14ac:dyDescent="0.25">
      <c r="A28" s="220" t="s">
        <v>49</v>
      </c>
      <c r="B28" s="283" t="s">
        <v>136</v>
      </c>
      <c r="C28" s="276"/>
      <c r="D28" s="276"/>
      <c r="E28" s="276"/>
      <c r="F28" s="276"/>
      <c r="G28" s="276"/>
      <c r="H28" s="276"/>
      <c r="I28" s="284"/>
    </row>
    <row r="29" spans="1:12" x14ac:dyDescent="0.25">
      <c r="A29" s="220" t="s">
        <v>50</v>
      </c>
      <c r="B29" s="283" t="s">
        <v>140</v>
      </c>
      <c r="C29" s="276"/>
      <c r="D29" s="276"/>
      <c r="E29" s="276"/>
      <c r="F29" s="276"/>
      <c r="G29" s="276"/>
      <c r="H29" s="276"/>
      <c r="I29" s="284"/>
    </row>
    <row r="30" spans="1:12" x14ac:dyDescent="0.25">
      <c r="A30" s="220" t="s">
        <v>51</v>
      </c>
      <c r="B30" s="223" t="s">
        <v>141</v>
      </c>
      <c r="C30" s="222"/>
      <c r="D30" s="222"/>
      <c r="E30" s="222"/>
      <c r="F30" s="222"/>
      <c r="G30" s="222"/>
      <c r="H30" s="222"/>
      <c r="I30" s="224"/>
    </row>
    <row r="31" spans="1:12" x14ac:dyDescent="0.25">
      <c r="A31" s="220" t="s">
        <v>52</v>
      </c>
      <c r="B31" s="286" t="s">
        <v>142</v>
      </c>
      <c r="C31" s="281"/>
      <c r="D31" s="281"/>
      <c r="E31" s="281"/>
      <c r="F31" s="281"/>
      <c r="G31" s="281"/>
      <c r="H31" s="281"/>
      <c r="I31" s="287"/>
    </row>
    <row r="33" spans="1:9" x14ac:dyDescent="0.25">
      <c r="A33" s="99"/>
    </row>
    <row r="34" spans="1:9" x14ac:dyDescent="0.25">
      <c r="A34" s="99"/>
      <c r="B34" s="285"/>
      <c r="C34" s="285"/>
      <c r="D34" s="285"/>
      <c r="E34" s="285"/>
      <c r="F34" s="285"/>
      <c r="G34" s="285"/>
      <c r="H34" s="285"/>
      <c r="I34" s="285"/>
    </row>
  </sheetData>
  <mergeCells count="9">
    <mergeCell ref="L2:M2"/>
    <mergeCell ref="B3:J5"/>
    <mergeCell ref="B28:I28"/>
    <mergeCell ref="B29:I29"/>
    <mergeCell ref="B34:I34"/>
    <mergeCell ref="B31:I31"/>
    <mergeCell ref="B7:B8"/>
    <mergeCell ref="C7:F7"/>
    <mergeCell ref="B27:I27"/>
  </mergeCells>
  <printOptions headings="1"/>
  <pageMargins left="0" right="0" top="0.19685039370078741" bottom="0.19685039370078741" header="0.31496062992125984" footer="0.31496062992125984"/>
  <pageSetup paperSize="9" orientation="landscape" verticalDpi="0" r:id="rId1"/>
  <headerFooter>
    <oddFooter>&amp;L&amp;8 2301021&amp;C&amp;8 3-Toplam Olay&amp;R&amp;8&amp;F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139F5-2D1B-4623-9B72-EF797CF29076}">
  <dimension ref="A2:O32"/>
  <sheetViews>
    <sheetView topLeftCell="A15" workbookViewId="0">
      <selection activeCell="B3" sqref="B3:J5"/>
    </sheetView>
  </sheetViews>
  <sheetFormatPr defaultRowHeight="15" x14ac:dyDescent="0.25"/>
  <cols>
    <col min="1" max="1" width="5.42578125" customWidth="1"/>
    <col min="2" max="2" width="50.7109375" customWidth="1"/>
    <col min="3" max="9" width="8" customWidth="1"/>
    <col min="10" max="10" width="0.7109375" customWidth="1"/>
    <col min="11" max="11" width="1.28515625" customWidth="1"/>
    <col min="12" max="12" width="4.28515625" customWidth="1"/>
  </cols>
  <sheetData>
    <row r="2" spans="1:15" ht="10.5" customHeight="1" x14ac:dyDescent="0.25">
      <c r="L2" s="255" t="s">
        <v>27</v>
      </c>
      <c r="M2" s="256"/>
      <c r="N2" s="9"/>
      <c r="O2" s="9"/>
    </row>
    <row r="3" spans="1:15" ht="21.75" customHeight="1" x14ac:dyDescent="0.25">
      <c r="B3" s="265" t="s">
        <v>118</v>
      </c>
      <c r="C3" s="266"/>
      <c r="D3" s="266"/>
      <c r="E3" s="266"/>
      <c r="F3" s="266"/>
      <c r="G3" s="266"/>
      <c r="H3" s="266"/>
      <c r="I3" s="266"/>
      <c r="J3" s="267"/>
      <c r="L3" s="23">
        <v>20</v>
      </c>
      <c r="M3" s="23">
        <v>80</v>
      </c>
      <c r="N3" s="21"/>
      <c r="O3" s="21"/>
    </row>
    <row r="4" spans="1:15" ht="15.75" customHeight="1" x14ac:dyDescent="0.25">
      <c r="B4" s="268"/>
      <c r="C4" s="269"/>
      <c r="D4" s="269"/>
      <c r="E4" s="269"/>
      <c r="F4" s="269"/>
      <c r="G4" s="269"/>
      <c r="H4" s="269"/>
      <c r="I4" s="269"/>
      <c r="J4" s="270"/>
      <c r="L4" s="23">
        <v>30</v>
      </c>
      <c r="M4" s="23">
        <v>15</v>
      </c>
      <c r="N4" s="21"/>
      <c r="O4" s="21"/>
    </row>
    <row r="5" spans="1:15" ht="12.75" customHeight="1" x14ac:dyDescent="0.25">
      <c r="B5" s="271"/>
      <c r="C5" s="272"/>
      <c r="D5" s="272"/>
      <c r="E5" s="272"/>
      <c r="F5" s="272"/>
      <c r="G5" s="272"/>
      <c r="H5" s="272"/>
      <c r="I5" s="272"/>
      <c r="J5" s="273"/>
      <c r="L5" s="23">
        <v>50</v>
      </c>
      <c r="M5" s="23">
        <v>5</v>
      </c>
      <c r="N5" s="21"/>
      <c r="O5" s="21"/>
    </row>
    <row r="6" spans="1:15" ht="8.25" customHeight="1" x14ac:dyDescent="0.25"/>
    <row r="7" spans="1:15" ht="25.5" customHeight="1" x14ac:dyDescent="0.25">
      <c r="B7" s="257" t="s">
        <v>14</v>
      </c>
      <c r="C7" s="259" t="s">
        <v>12</v>
      </c>
      <c r="D7" s="260"/>
      <c r="E7" s="260"/>
      <c r="F7" s="260"/>
      <c r="G7" s="25" t="s">
        <v>10</v>
      </c>
      <c r="H7" s="22" t="s">
        <v>25</v>
      </c>
      <c r="I7" s="58" t="s">
        <v>26</v>
      </c>
      <c r="J7" s="35"/>
      <c r="K7" s="35"/>
      <c r="L7" s="10"/>
    </row>
    <row r="8" spans="1:15" x14ac:dyDescent="0.25">
      <c r="B8" s="258"/>
      <c r="C8" s="31" t="s">
        <v>5</v>
      </c>
      <c r="D8" s="31" t="s">
        <v>6</v>
      </c>
      <c r="E8" s="31" t="s">
        <v>7</v>
      </c>
      <c r="F8" s="32" t="s">
        <v>8</v>
      </c>
      <c r="G8" s="26" t="s">
        <v>24</v>
      </c>
      <c r="H8" s="12" t="s">
        <v>11</v>
      </c>
      <c r="I8" s="59" t="s">
        <v>13</v>
      </c>
      <c r="J8" s="36"/>
      <c r="K8" s="36"/>
      <c r="L8" s="9"/>
    </row>
    <row r="9" spans="1:15" x14ac:dyDescent="0.25">
      <c r="A9">
        <v>1</v>
      </c>
      <c r="B9" s="2" t="s">
        <v>21</v>
      </c>
      <c r="C9" s="13">
        <v>2</v>
      </c>
      <c r="D9" s="13">
        <v>2</v>
      </c>
      <c r="E9" s="13">
        <v>2</v>
      </c>
      <c r="F9" s="13">
        <v>1</v>
      </c>
      <c r="G9" s="27">
        <f t="shared" ref="G9:G16" si="0">SUM(C9:F9)</f>
        <v>7</v>
      </c>
      <c r="H9" s="14">
        <v>9600</v>
      </c>
      <c r="I9" s="60">
        <f t="shared" ref="I9:I23" si="1">H9*G9</f>
        <v>67200</v>
      </c>
      <c r="J9" s="21"/>
      <c r="K9" s="21"/>
      <c r="L9" s="9"/>
    </row>
    <row r="10" spans="1:15" x14ac:dyDescent="0.25">
      <c r="A10">
        <v>2</v>
      </c>
      <c r="B10" s="3" t="s">
        <v>2</v>
      </c>
      <c r="C10" s="5">
        <v>8</v>
      </c>
      <c r="D10" s="5">
        <v>9</v>
      </c>
      <c r="E10" s="5">
        <v>6</v>
      </c>
      <c r="F10" s="5">
        <v>8</v>
      </c>
      <c r="G10" s="28">
        <f t="shared" si="0"/>
        <v>31</v>
      </c>
      <c r="H10" s="15">
        <v>300</v>
      </c>
      <c r="I10" s="61">
        <f t="shared" si="1"/>
        <v>9300</v>
      </c>
      <c r="J10" s="21"/>
      <c r="K10" s="21"/>
      <c r="L10" s="9"/>
    </row>
    <row r="11" spans="1:15" ht="15" customHeight="1" x14ac:dyDescent="0.25">
      <c r="A11">
        <v>3</v>
      </c>
      <c r="B11" s="3" t="s">
        <v>23</v>
      </c>
      <c r="C11" s="15">
        <v>6</v>
      </c>
      <c r="D11" s="15">
        <v>5</v>
      </c>
      <c r="E11" s="5">
        <v>7</v>
      </c>
      <c r="F11" s="15">
        <v>4</v>
      </c>
      <c r="G11" s="28">
        <f t="shared" si="0"/>
        <v>22</v>
      </c>
      <c r="H11" s="15">
        <v>300</v>
      </c>
      <c r="I11" s="61">
        <f t="shared" si="1"/>
        <v>6600</v>
      </c>
      <c r="J11" s="21"/>
      <c r="K11" s="21"/>
      <c r="L11" s="9"/>
    </row>
    <row r="12" spans="1:15" x14ac:dyDescent="0.25">
      <c r="A12">
        <v>4</v>
      </c>
      <c r="B12" s="3" t="s">
        <v>16</v>
      </c>
      <c r="C12" s="5">
        <v>5</v>
      </c>
      <c r="D12" s="5">
        <v>4</v>
      </c>
      <c r="E12" s="5">
        <v>6</v>
      </c>
      <c r="F12" s="5">
        <v>2</v>
      </c>
      <c r="G12" s="28">
        <f t="shared" si="0"/>
        <v>17</v>
      </c>
      <c r="H12" s="15">
        <v>150</v>
      </c>
      <c r="I12" s="61">
        <f t="shared" si="1"/>
        <v>2550</v>
      </c>
      <c r="J12" s="21"/>
      <c r="K12" s="21"/>
      <c r="L12" s="9"/>
    </row>
    <row r="13" spans="1:15" ht="15" customHeight="1" x14ac:dyDescent="0.25">
      <c r="A13">
        <v>5</v>
      </c>
      <c r="B13" s="3" t="s">
        <v>31</v>
      </c>
      <c r="C13" s="5">
        <v>1</v>
      </c>
      <c r="D13" s="5">
        <v>0</v>
      </c>
      <c r="E13" s="5">
        <v>4</v>
      </c>
      <c r="F13" s="5">
        <v>2</v>
      </c>
      <c r="G13" s="28">
        <f t="shared" si="0"/>
        <v>7</v>
      </c>
      <c r="H13" s="15">
        <v>200</v>
      </c>
      <c r="I13" s="61">
        <f t="shared" si="1"/>
        <v>1400</v>
      </c>
      <c r="J13" s="21"/>
      <c r="K13" s="21"/>
      <c r="L13" s="9"/>
    </row>
    <row r="14" spans="1:15" x14ac:dyDescent="0.25">
      <c r="A14">
        <v>6</v>
      </c>
      <c r="B14" s="3" t="s">
        <v>3</v>
      </c>
      <c r="C14" s="15">
        <v>6</v>
      </c>
      <c r="D14" s="15">
        <v>5</v>
      </c>
      <c r="E14" s="5">
        <v>7</v>
      </c>
      <c r="F14" s="15">
        <v>3</v>
      </c>
      <c r="G14" s="28">
        <f t="shared" si="0"/>
        <v>21</v>
      </c>
      <c r="H14" s="15">
        <v>50</v>
      </c>
      <c r="I14" s="61">
        <f t="shared" si="1"/>
        <v>1050</v>
      </c>
      <c r="J14" s="21"/>
      <c r="K14" s="21"/>
      <c r="L14" s="9"/>
    </row>
    <row r="15" spans="1:15" x14ac:dyDescent="0.25">
      <c r="A15">
        <v>7</v>
      </c>
      <c r="B15" s="3" t="s">
        <v>4</v>
      </c>
      <c r="C15" s="5">
        <v>1</v>
      </c>
      <c r="D15" s="5">
        <v>1</v>
      </c>
      <c r="E15" s="5">
        <v>3</v>
      </c>
      <c r="F15" s="5">
        <v>1</v>
      </c>
      <c r="G15" s="28">
        <f t="shared" si="0"/>
        <v>6</v>
      </c>
      <c r="H15" s="15">
        <v>100</v>
      </c>
      <c r="I15" s="61">
        <f t="shared" si="1"/>
        <v>600</v>
      </c>
      <c r="J15" s="21"/>
      <c r="K15" s="21"/>
      <c r="L15" s="9"/>
    </row>
    <row r="16" spans="1:15" x14ac:dyDescent="0.25">
      <c r="A16">
        <v>8</v>
      </c>
      <c r="B16" s="3" t="s">
        <v>0</v>
      </c>
      <c r="C16" s="5">
        <v>1</v>
      </c>
      <c r="D16" s="5">
        <v>1</v>
      </c>
      <c r="E16" s="5">
        <v>3</v>
      </c>
      <c r="F16" s="5">
        <v>1</v>
      </c>
      <c r="G16" s="28">
        <f t="shared" si="0"/>
        <v>6</v>
      </c>
      <c r="H16" s="15">
        <v>100</v>
      </c>
      <c r="I16" s="61">
        <f t="shared" si="1"/>
        <v>600</v>
      </c>
      <c r="J16" s="21"/>
      <c r="K16" s="21"/>
      <c r="L16" s="9"/>
    </row>
    <row r="17" spans="1:12" x14ac:dyDescent="0.25">
      <c r="A17">
        <v>9</v>
      </c>
      <c r="B17" s="3" t="s">
        <v>17</v>
      </c>
      <c r="C17" s="15">
        <v>8</v>
      </c>
      <c r="D17" s="15">
        <v>5</v>
      </c>
      <c r="E17" s="5">
        <v>6</v>
      </c>
      <c r="F17" s="15">
        <v>7</v>
      </c>
      <c r="G17" s="28">
        <v>26</v>
      </c>
      <c r="H17" s="15">
        <v>20</v>
      </c>
      <c r="I17" s="61">
        <f t="shared" si="1"/>
        <v>520</v>
      </c>
      <c r="J17" s="21"/>
      <c r="K17" s="21"/>
      <c r="L17" s="9"/>
    </row>
    <row r="18" spans="1:12" x14ac:dyDescent="0.25">
      <c r="A18">
        <v>10</v>
      </c>
      <c r="B18" s="3" t="s">
        <v>1</v>
      </c>
      <c r="C18" s="5">
        <v>3</v>
      </c>
      <c r="D18" s="5">
        <v>2</v>
      </c>
      <c r="E18" s="5">
        <v>2</v>
      </c>
      <c r="F18" s="5">
        <v>3</v>
      </c>
      <c r="G18" s="28">
        <f t="shared" ref="G18:G23" si="2">SUM(C18:F18)</f>
        <v>10</v>
      </c>
      <c r="H18" s="15">
        <v>50</v>
      </c>
      <c r="I18" s="61">
        <f t="shared" si="1"/>
        <v>500</v>
      </c>
      <c r="J18" s="21"/>
      <c r="K18" s="21"/>
      <c r="L18" s="9"/>
    </row>
    <row r="19" spans="1:12" x14ac:dyDescent="0.25">
      <c r="A19">
        <v>11</v>
      </c>
      <c r="B19" s="3" t="s">
        <v>19</v>
      </c>
      <c r="C19" s="5">
        <v>6</v>
      </c>
      <c r="D19" s="5">
        <v>4</v>
      </c>
      <c r="E19" s="5">
        <v>7</v>
      </c>
      <c r="F19" s="5">
        <v>5</v>
      </c>
      <c r="G19" s="28">
        <f t="shared" si="2"/>
        <v>22</v>
      </c>
      <c r="H19" s="15">
        <v>20</v>
      </c>
      <c r="I19" s="61">
        <f t="shared" si="1"/>
        <v>440</v>
      </c>
      <c r="J19" s="21"/>
      <c r="K19" s="21"/>
      <c r="L19" s="9"/>
    </row>
    <row r="20" spans="1:12" x14ac:dyDescent="0.25">
      <c r="A20">
        <v>12</v>
      </c>
      <c r="B20" s="3" t="s">
        <v>18</v>
      </c>
      <c r="C20" s="5">
        <v>4</v>
      </c>
      <c r="D20" s="5">
        <v>2</v>
      </c>
      <c r="E20" s="5">
        <v>1</v>
      </c>
      <c r="F20" s="5">
        <v>1</v>
      </c>
      <c r="G20" s="28">
        <f t="shared" si="2"/>
        <v>8</v>
      </c>
      <c r="H20" s="15">
        <v>50</v>
      </c>
      <c r="I20" s="61">
        <f t="shared" si="1"/>
        <v>400</v>
      </c>
      <c r="J20" s="21"/>
      <c r="K20" s="21"/>
      <c r="L20" s="9"/>
    </row>
    <row r="21" spans="1:12" x14ac:dyDescent="0.25">
      <c r="A21">
        <v>13</v>
      </c>
      <c r="B21" s="3" t="s">
        <v>15</v>
      </c>
      <c r="C21" s="5">
        <v>3</v>
      </c>
      <c r="D21" s="5">
        <v>1</v>
      </c>
      <c r="E21" s="5">
        <v>2</v>
      </c>
      <c r="F21" s="5">
        <v>2</v>
      </c>
      <c r="G21" s="28">
        <f t="shared" si="2"/>
        <v>8</v>
      </c>
      <c r="H21" s="15">
        <v>20</v>
      </c>
      <c r="I21" s="61">
        <f t="shared" si="1"/>
        <v>160</v>
      </c>
      <c r="J21" s="21"/>
      <c r="K21" s="21"/>
      <c r="L21" s="9"/>
    </row>
    <row r="22" spans="1:12" x14ac:dyDescent="0.25">
      <c r="A22">
        <v>14</v>
      </c>
      <c r="B22" s="3" t="s">
        <v>20</v>
      </c>
      <c r="C22" s="15">
        <v>1</v>
      </c>
      <c r="D22" s="15">
        <v>3</v>
      </c>
      <c r="E22" s="5">
        <v>2</v>
      </c>
      <c r="F22" s="15">
        <v>1</v>
      </c>
      <c r="G22" s="28">
        <f t="shared" si="2"/>
        <v>7</v>
      </c>
      <c r="H22" s="15">
        <v>10</v>
      </c>
      <c r="I22" s="61">
        <f t="shared" si="1"/>
        <v>70</v>
      </c>
      <c r="J22" s="21"/>
      <c r="K22" s="21"/>
      <c r="L22" s="9"/>
    </row>
    <row r="23" spans="1:12" x14ac:dyDescent="0.25">
      <c r="A23">
        <v>15</v>
      </c>
      <c r="B23" s="4" t="s">
        <v>22</v>
      </c>
      <c r="C23" s="16">
        <v>1</v>
      </c>
      <c r="D23" s="16">
        <v>3</v>
      </c>
      <c r="E23" s="16">
        <v>1</v>
      </c>
      <c r="F23" s="16">
        <v>1</v>
      </c>
      <c r="G23" s="29">
        <f t="shared" si="2"/>
        <v>6</v>
      </c>
      <c r="H23" s="17">
        <v>10</v>
      </c>
      <c r="I23" s="62">
        <f t="shared" si="1"/>
        <v>60</v>
      </c>
      <c r="J23" s="21"/>
      <c r="K23" s="21"/>
      <c r="L23" s="9"/>
    </row>
    <row r="24" spans="1:12" x14ac:dyDescent="0.25">
      <c r="B24" s="1">
        <f>SUM(C24:F24)</f>
        <v>204</v>
      </c>
      <c r="C24" s="18">
        <f t="shared" ref="C24:F24" si="3">SUM(C9:C23)</f>
        <v>56</v>
      </c>
      <c r="D24" s="18">
        <f t="shared" si="3"/>
        <v>47</v>
      </c>
      <c r="E24" s="18">
        <f t="shared" si="3"/>
        <v>59</v>
      </c>
      <c r="F24" s="18">
        <f t="shared" si="3"/>
        <v>42</v>
      </c>
      <c r="G24" s="30">
        <f>SUM(G9:G23)</f>
        <v>204</v>
      </c>
      <c r="H24" s="19"/>
      <c r="I24" s="18">
        <f>SUM(I9:I23)</f>
        <v>91450</v>
      </c>
      <c r="J24" s="19"/>
      <c r="K24" s="19"/>
      <c r="L24" s="9"/>
    </row>
    <row r="25" spans="1:12" x14ac:dyDescent="0.25">
      <c r="B25" s="104" t="s">
        <v>47</v>
      </c>
    </row>
    <row r="26" spans="1:12" ht="29.25" customHeight="1" x14ac:dyDescent="0.25">
      <c r="A26" s="99">
        <v>1</v>
      </c>
      <c r="B26" s="289" t="s">
        <v>137</v>
      </c>
      <c r="C26" s="290"/>
      <c r="D26" s="290"/>
      <c r="E26" s="290"/>
      <c r="F26" s="290"/>
      <c r="G26" s="290"/>
      <c r="H26" s="290"/>
      <c r="I26" s="291"/>
    </row>
    <row r="27" spans="1:12" s="71" customFormat="1" ht="68.25" customHeight="1" x14ac:dyDescent="0.25">
      <c r="A27" s="248">
        <v>2</v>
      </c>
      <c r="B27" s="295" t="s">
        <v>138</v>
      </c>
      <c r="C27" s="296"/>
      <c r="D27" s="296"/>
      <c r="E27" s="296"/>
      <c r="F27" s="296"/>
      <c r="G27" s="296"/>
      <c r="H27" s="296"/>
      <c r="I27" s="297"/>
    </row>
    <row r="28" spans="1:12" x14ac:dyDescent="0.25">
      <c r="A28" s="99"/>
      <c r="B28" s="292"/>
      <c r="C28" s="293"/>
      <c r="D28" s="293"/>
      <c r="E28" s="293"/>
      <c r="F28" s="293"/>
      <c r="G28" s="293"/>
      <c r="H28" s="293"/>
      <c r="I28" s="294"/>
    </row>
    <row r="29" spans="1:12" ht="27" customHeight="1" x14ac:dyDescent="0.25">
      <c r="A29" s="99"/>
      <c r="B29" s="289"/>
      <c r="C29" s="290"/>
      <c r="D29" s="290"/>
      <c r="E29" s="290"/>
      <c r="F29" s="290"/>
      <c r="G29" s="290"/>
      <c r="H29" s="290"/>
      <c r="I29" s="291"/>
    </row>
    <row r="30" spans="1:12" x14ac:dyDescent="0.25">
      <c r="A30" s="99"/>
      <c r="B30" s="264"/>
      <c r="C30" s="264"/>
      <c r="D30" s="264"/>
      <c r="E30" s="264"/>
      <c r="F30" s="264"/>
      <c r="G30" s="264"/>
      <c r="H30" s="264"/>
      <c r="I30" s="264"/>
    </row>
    <row r="32" spans="1:12" x14ac:dyDescent="0.25">
      <c r="A32" s="99"/>
    </row>
  </sheetData>
  <sortState xmlns:xlrd2="http://schemas.microsoft.com/office/spreadsheetml/2017/richdata2" ref="B9:I23">
    <sortCondition descending="1" ref="I9:I23"/>
  </sortState>
  <mergeCells count="9">
    <mergeCell ref="B26:I26"/>
    <mergeCell ref="B28:I28"/>
    <mergeCell ref="B29:I29"/>
    <mergeCell ref="B30:I30"/>
    <mergeCell ref="L2:M2"/>
    <mergeCell ref="B3:J5"/>
    <mergeCell ref="B7:B8"/>
    <mergeCell ref="C7:F7"/>
    <mergeCell ref="B27:I27"/>
  </mergeCells>
  <printOptions headings="1"/>
  <pageMargins left="0.70866141732283472" right="0.70866141732283472" top="0.74803149606299213" bottom="0.74803149606299213" header="0.31496062992125984" footer="0.31496062992125984"/>
  <pageSetup paperSize="9" orientation="landscape" r:id="rId1"/>
  <headerFooter>
    <oddFooter>&amp;L&amp;8 2301021&amp;C&amp;8 4-Toplam olay sıralaması&amp;R&amp;F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
  <sheetViews>
    <sheetView topLeftCell="A16" workbookViewId="0">
      <selection activeCell="P34" sqref="P34"/>
    </sheetView>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50.7109375" customWidth="1"/>
    <col min="9" max="9" width="6.5703125" customWidth="1"/>
    <col min="10" max="10" width="6.7109375" customWidth="1"/>
    <col min="11" max="11" width="7.28515625" customWidth="1"/>
    <col min="12" max="12" width="5.85546875" customWidth="1"/>
    <col min="13" max="13" width="6.140625" customWidth="1"/>
    <col min="14" max="14" width="1.140625" customWidth="1"/>
    <col min="17" max="17" width="9.140625" customWidth="1"/>
  </cols>
  <sheetData>
    <row r="1" spans="1:16" ht="7.5" customHeight="1" x14ac:dyDescent="0.25"/>
    <row r="2" spans="1:16" ht="16.5" customHeight="1" x14ac:dyDescent="0.25">
      <c r="C2" s="311" t="s">
        <v>37</v>
      </c>
      <c r="D2" s="312"/>
      <c r="E2" s="312"/>
      <c r="F2" s="312"/>
      <c r="G2" s="312"/>
      <c r="H2" s="312"/>
      <c r="I2" s="312"/>
      <c r="J2" s="312"/>
      <c r="K2" s="313"/>
      <c r="L2" s="255" t="s">
        <v>27</v>
      </c>
      <c r="M2" s="256"/>
    </row>
    <row r="3" spans="1:16" ht="17.25" customHeight="1" x14ac:dyDescent="0.25">
      <c r="C3" s="314"/>
      <c r="D3" s="315"/>
      <c r="E3" s="315"/>
      <c r="F3" s="315"/>
      <c r="G3" s="315"/>
      <c r="H3" s="315"/>
      <c r="I3" s="315"/>
      <c r="J3" s="315"/>
      <c r="K3" s="316"/>
      <c r="L3" s="23">
        <v>20</v>
      </c>
      <c r="M3" s="23">
        <v>80</v>
      </c>
    </row>
    <row r="4" spans="1:16" ht="16.5" customHeight="1" x14ac:dyDescent="0.25">
      <c r="C4" s="317"/>
      <c r="D4" s="318"/>
      <c r="E4" s="318"/>
      <c r="F4" s="318"/>
      <c r="G4" s="318"/>
      <c r="H4" s="318"/>
      <c r="I4" s="318"/>
      <c r="J4" s="318"/>
      <c r="K4" s="319"/>
      <c r="L4" s="23">
        <v>30</v>
      </c>
      <c r="M4" s="23">
        <v>15</v>
      </c>
    </row>
    <row r="5" spans="1:16" ht="5.25" customHeight="1" x14ac:dyDescent="0.25">
      <c r="L5" s="23">
        <v>50</v>
      </c>
      <c r="M5" s="23">
        <v>5</v>
      </c>
    </row>
    <row r="6" spans="1:16" ht="42" customHeight="1" x14ac:dyDescent="0.25">
      <c r="B6" s="10"/>
      <c r="C6" s="320" t="s">
        <v>29</v>
      </c>
      <c r="D6" s="322" t="s">
        <v>32</v>
      </c>
      <c r="E6" s="325" t="s">
        <v>43</v>
      </c>
      <c r="F6" s="326"/>
      <c r="G6" s="327"/>
      <c r="H6" s="257" t="s">
        <v>9</v>
      </c>
      <c r="I6" s="331" t="s">
        <v>144</v>
      </c>
      <c r="J6" s="96" t="s">
        <v>46</v>
      </c>
      <c r="K6" s="328" t="s">
        <v>44</v>
      </c>
      <c r="L6" s="329"/>
      <c r="M6" s="330"/>
      <c r="P6" s="108"/>
    </row>
    <row r="7" spans="1:16" x14ac:dyDescent="0.25">
      <c r="B7" s="9"/>
      <c r="C7" s="321"/>
      <c r="D7" s="323"/>
      <c r="E7" s="49">
        <v>0.2</v>
      </c>
      <c r="F7" s="49">
        <v>0.3</v>
      </c>
      <c r="G7" s="49">
        <v>0.5</v>
      </c>
      <c r="H7" s="324"/>
      <c r="I7" s="332"/>
      <c r="J7" s="34" t="s">
        <v>11</v>
      </c>
      <c r="K7" s="77">
        <v>0.8</v>
      </c>
      <c r="L7" s="77">
        <v>0.15</v>
      </c>
      <c r="M7" s="77">
        <v>0.05</v>
      </c>
    </row>
    <row r="8" spans="1:16" ht="12.75" customHeight="1" x14ac:dyDescent="0.25">
      <c r="A8">
        <v>1</v>
      </c>
      <c r="B8" s="9"/>
      <c r="C8" s="27">
        <v>7</v>
      </c>
      <c r="D8" s="87">
        <v>7</v>
      </c>
      <c r="E8" s="111">
        <f>D8/$C$23</f>
        <v>3.4482758620689655E-2</v>
      </c>
      <c r="F8" s="111"/>
      <c r="G8" s="111"/>
      <c r="H8" s="37" t="s">
        <v>21</v>
      </c>
      <c r="I8" s="66">
        <v>67200</v>
      </c>
      <c r="J8" s="52">
        <f>I8</f>
        <v>67200</v>
      </c>
      <c r="K8" s="107">
        <f>J8/$I$23</f>
        <v>0.70051078911706455</v>
      </c>
      <c r="L8" s="14"/>
      <c r="M8" s="14"/>
    </row>
    <row r="9" spans="1:16" ht="12.75" customHeight="1" x14ac:dyDescent="0.25">
      <c r="A9">
        <v>2</v>
      </c>
      <c r="B9" s="9"/>
      <c r="C9" s="28">
        <v>31</v>
      </c>
      <c r="D9" s="82">
        <v>38</v>
      </c>
      <c r="E9" s="114">
        <f t="shared" ref="E9:E22" si="0">D9/$C$23</f>
        <v>0.18719211822660098</v>
      </c>
      <c r="F9" s="112"/>
      <c r="G9" s="112"/>
      <c r="H9" s="38" t="s">
        <v>2</v>
      </c>
      <c r="I9" s="67">
        <v>9300</v>
      </c>
      <c r="J9" s="53">
        <f>J8+I9</f>
        <v>76500</v>
      </c>
      <c r="K9" s="191">
        <f t="shared" ref="K9:K22" si="1">J9/$I$23</f>
        <v>0.79745647868237257</v>
      </c>
      <c r="L9" s="15"/>
      <c r="M9" s="15"/>
    </row>
    <row r="10" spans="1:16" ht="12.75" customHeight="1" x14ac:dyDescent="0.25">
      <c r="A10">
        <v>3</v>
      </c>
      <c r="B10" s="9"/>
      <c r="C10" s="28">
        <v>22</v>
      </c>
      <c r="D10" s="82">
        <v>60</v>
      </c>
      <c r="E10" s="112">
        <f t="shared" si="0"/>
        <v>0.29556650246305421</v>
      </c>
      <c r="F10" s="112">
        <f>E10-$E$9</f>
        <v>0.10837438423645324</v>
      </c>
      <c r="G10" s="112"/>
      <c r="H10" s="38" t="s">
        <v>23</v>
      </c>
      <c r="I10" s="67">
        <v>6600</v>
      </c>
      <c r="J10" s="53">
        <f t="shared" ref="J10:J22" si="2">J9+I10</f>
        <v>83100</v>
      </c>
      <c r="K10" s="24">
        <f t="shared" si="1"/>
        <v>0.86625664547065573</v>
      </c>
      <c r="L10" s="252">
        <f>K10-$K$9</f>
        <v>6.8800166788283157E-2</v>
      </c>
      <c r="M10" s="15"/>
      <c r="O10" s="69"/>
      <c r="P10" s="75"/>
    </row>
    <row r="11" spans="1:16" ht="12.75" customHeight="1" x14ac:dyDescent="0.25">
      <c r="A11">
        <v>4</v>
      </c>
      <c r="B11" s="9"/>
      <c r="C11" s="28">
        <v>25</v>
      </c>
      <c r="D11" s="82">
        <v>85</v>
      </c>
      <c r="E11" s="112">
        <f t="shared" si="0"/>
        <v>0.41871921182266009</v>
      </c>
      <c r="F11" s="112">
        <f t="shared" ref="F11:F22" si="3">E11-$E$9</f>
        <v>0.23152709359605911</v>
      </c>
      <c r="G11" s="112"/>
      <c r="H11" s="38" t="s">
        <v>17</v>
      </c>
      <c r="I11" s="67">
        <v>5000</v>
      </c>
      <c r="J11" s="53">
        <f t="shared" si="2"/>
        <v>88100</v>
      </c>
      <c r="K11" s="24">
        <f t="shared" si="1"/>
        <v>0.91837798394662773</v>
      </c>
      <c r="L11" s="24">
        <f t="shared" ref="L11:L22" si="4">K11-$K$9</f>
        <v>0.12092150526425516</v>
      </c>
      <c r="M11" s="15"/>
      <c r="O11" s="69"/>
      <c r="P11" s="75"/>
    </row>
    <row r="12" spans="1:16" ht="12.75" customHeight="1" x14ac:dyDescent="0.25">
      <c r="A12">
        <v>5</v>
      </c>
      <c r="B12" s="9"/>
      <c r="C12" s="28">
        <v>17</v>
      </c>
      <c r="D12" s="82">
        <v>102</v>
      </c>
      <c r="E12" s="112">
        <f t="shared" si="0"/>
        <v>0.50246305418719217</v>
      </c>
      <c r="F12" s="114">
        <f t="shared" si="3"/>
        <v>0.31527093596059119</v>
      </c>
      <c r="G12" s="112"/>
      <c r="H12" s="38" t="s">
        <v>16</v>
      </c>
      <c r="I12" s="67">
        <v>2550</v>
      </c>
      <c r="J12" s="53">
        <f t="shared" si="2"/>
        <v>90650</v>
      </c>
      <c r="K12" s="24">
        <f t="shared" si="1"/>
        <v>0.94495986656937347</v>
      </c>
      <c r="L12" s="78">
        <f t="shared" si="4"/>
        <v>0.1475033878870009</v>
      </c>
      <c r="M12" s="15"/>
      <c r="O12" s="110"/>
      <c r="P12" s="75"/>
    </row>
    <row r="13" spans="1:16" ht="12.75" customHeight="1" x14ac:dyDescent="0.25">
      <c r="A13">
        <v>6</v>
      </c>
      <c r="B13" s="9"/>
      <c r="C13" s="28">
        <v>7</v>
      </c>
      <c r="D13" s="82">
        <v>109</v>
      </c>
      <c r="E13" s="112">
        <f t="shared" si="0"/>
        <v>0.53694581280788178</v>
      </c>
      <c r="F13" s="112">
        <f t="shared" si="3"/>
        <v>0.34975369458128081</v>
      </c>
      <c r="G13" s="112">
        <f>E13-$E$12</f>
        <v>3.4482758620689613E-2</v>
      </c>
      <c r="H13" s="38" t="s">
        <v>31</v>
      </c>
      <c r="I13" s="67">
        <v>1400</v>
      </c>
      <c r="J13" s="53">
        <f t="shared" si="2"/>
        <v>92050</v>
      </c>
      <c r="K13" s="24">
        <f t="shared" si="1"/>
        <v>0.95955384134264565</v>
      </c>
      <c r="L13" s="24">
        <f t="shared" si="4"/>
        <v>0.16209736266027308</v>
      </c>
      <c r="M13" s="24">
        <f>K13-$K$12</f>
        <v>1.4593974773272178E-2</v>
      </c>
      <c r="O13" s="69"/>
    </row>
    <row r="14" spans="1:16" ht="12.75" customHeight="1" x14ac:dyDescent="0.25">
      <c r="A14">
        <v>7</v>
      </c>
      <c r="B14" s="9"/>
      <c r="C14" s="28">
        <v>21</v>
      </c>
      <c r="D14" s="82">
        <v>130</v>
      </c>
      <c r="E14" s="112">
        <f t="shared" si="0"/>
        <v>0.64039408866995073</v>
      </c>
      <c r="F14" s="112">
        <f t="shared" si="3"/>
        <v>0.45320197044334976</v>
      </c>
      <c r="G14" s="112">
        <f t="shared" ref="G14:G22" si="5">E14-$E$12</f>
        <v>0.13793103448275856</v>
      </c>
      <c r="H14" s="38" t="s">
        <v>3</v>
      </c>
      <c r="I14" s="67">
        <v>1050</v>
      </c>
      <c r="J14" s="53">
        <f t="shared" si="2"/>
        <v>93100</v>
      </c>
      <c r="K14" s="24">
        <f t="shared" si="1"/>
        <v>0.97049932242259984</v>
      </c>
      <c r="L14" s="24">
        <f t="shared" si="4"/>
        <v>0.17304284374022727</v>
      </c>
      <c r="M14" s="24">
        <f t="shared" ref="M14:M22" si="6">K14-$K$12</f>
        <v>2.5539455853226367E-2</v>
      </c>
      <c r="O14" s="69"/>
    </row>
    <row r="15" spans="1:16" ht="12.75" customHeight="1" x14ac:dyDescent="0.25">
      <c r="A15">
        <v>8</v>
      </c>
      <c r="B15" s="9"/>
      <c r="C15" s="28">
        <v>6</v>
      </c>
      <c r="D15" s="82">
        <v>136</v>
      </c>
      <c r="E15" s="112">
        <f t="shared" si="0"/>
        <v>0.66995073891625612</v>
      </c>
      <c r="F15" s="112">
        <f t="shared" si="3"/>
        <v>0.48275862068965514</v>
      </c>
      <c r="G15" s="112">
        <f t="shared" si="5"/>
        <v>0.16748768472906395</v>
      </c>
      <c r="H15" s="38" t="s">
        <v>0</v>
      </c>
      <c r="I15" s="67">
        <v>600</v>
      </c>
      <c r="J15" s="53">
        <f t="shared" si="2"/>
        <v>93700</v>
      </c>
      <c r="K15" s="24">
        <f t="shared" si="1"/>
        <v>0.97675388303971644</v>
      </c>
      <c r="L15" s="24">
        <f t="shared" si="4"/>
        <v>0.17929740435734387</v>
      </c>
      <c r="M15" s="24">
        <f t="shared" si="6"/>
        <v>3.1794016470342967E-2</v>
      </c>
      <c r="O15" s="69"/>
    </row>
    <row r="16" spans="1:16" ht="12.75" customHeight="1" x14ac:dyDescent="0.25">
      <c r="A16">
        <v>9</v>
      </c>
      <c r="B16" s="9"/>
      <c r="C16" s="28">
        <v>6</v>
      </c>
      <c r="D16" s="82">
        <v>142</v>
      </c>
      <c r="E16" s="112">
        <f t="shared" si="0"/>
        <v>0.69950738916256161</v>
      </c>
      <c r="F16" s="112">
        <f t="shared" si="3"/>
        <v>0.51231527093596063</v>
      </c>
      <c r="G16" s="112">
        <f t="shared" si="5"/>
        <v>0.19704433497536944</v>
      </c>
      <c r="H16" s="38" t="s">
        <v>4</v>
      </c>
      <c r="I16" s="67">
        <v>600</v>
      </c>
      <c r="J16" s="53">
        <f t="shared" si="2"/>
        <v>94300</v>
      </c>
      <c r="K16" s="24">
        <f t="shared" si="1"/>
        <v>0.98300844365683315</v>
      </c>
      <c r="L16" s="24">
        <f t="shared" si="4"/>
        <v>0.18555196497446058</v>
      </c>
      <c r="M16" s="24">
        <f t="shared" si="6"/>
        <v>3.8048577087459678E-2</v>
      </c>
      <c r="O16" s="69"/>
    </row>
    <row r="17" spans="1:15" ht="12.75" customHeight="1" x14ac:dyDescent="0.25">
      <c r="A17">
        <v>10</v>
      </c>
      <c r="B17" s="9"/>
      <c r="C17" s="28">
        <v>10</v>
      </c>
      <c r="D17" s="82">
        <v>152</v>
      </c>
      <c r="E17" s="112">
        <f t="shared" si="0"/>
        <v>0.74876847290640391</v>
      </c>
      <c r="F17" s="112">
        <f t="shared" si="3"/>
        <v>0.56157635467980294</v>
      </c>
      <c r="G17" s="112">
        <f t="shared" si="5"/>
        <v>0.24630541871921174</v>
      </c>
      <c r="H17" s="38" t="s">
        <v>1</v>
      </c>
      <c r="I17" s="67">
        <v>500</v>
      </c>
      <c r="J17" s="53">
        <f t="shared" si="2"/>
        <v>94800</v>
      </c>
      <c r="K17" s="24">
        <f t="shared" si="1"/>
        <v>0.98822057750443026</v>
      </c>
      <c r="L17" s="24">
        <f t="shared" si="4"/>
        <v>0.19076409882205769</v>
      </c>
      <c r="M17" s="24">
        <f t="shared" si="6"/>
        <v>4.326071093505679E-2</v>
      </c>
      <c r="O17" s="69"/>
    </row>
    <row r="18" spans="1:15" ht="12.75" customHeight="1" x14ac:dyDescent="0.25">
      <c r="A18">
        <v>11</v>
      </c>
      <c r="B18" s="9"/>
      <c r="C18" s="28">
        <v>22</v>
      </c>
      <c r="D18" s="82">
        <v>174</v>
      </c>
      <c r="E18" s="112">
        <f t="shared" si="0"/>
        <v>0.8571428571428571</v>
      </c>
      <c r="F18" s="112">
        <f t="shared" si="3"/>
        <v>0.66995073891625612</v>
      </c>
      <c r="G18" s="112">
        <f t="shared" si="5"/>
        <v>0.35467980295566492</v>
      </c>
      <c r="H18" s="38" t="s">
        <v>19</v>
      </c>
      <c r="I18" s="67">
        <v>440</v>
      </c>
      <c r="J18" s="53">
        <f t="shared" si="2"/>
        <v>95240</v>
      </c>
      <c r="K18" s="24">
        <f t="shared" si="1"/>
        <v>0.99280725529031588</v>
      </c>
      <c r="L18" s="24">
        <f t="shared" si="4"/>
        <v>0.19535077660794331</v>
      </c>
      <c r="M18" s="24">
        <f t="shared" si="6"/>
        <v>4.7847388720942408E-2</v>
      </c>
      <c r="O18" s="69"/>
    </row>
    <row r="19" spans="1:15" ht="12.75" customHeight="1" x14ac:dyDescent="0.25">
      <c r="A19">
        <v>12</v>
      </c>
      <c r="B19" s="9"/>
      <c r="C19" s="28">
        <v>8</v>
      </c>
      <c r="D19" s="82">
        <v>182</v>
      </c>
      <c r="E19" s="112">
        <f t="shared" si="0"/>
        <v>0.89655172413793105</v>
      </c>
      <c r="F19" s="112">
        <f t="shared" si="3"/>
        <v>0.70935960591133007</v>
      </c>
      <c r="G19" s="112">
        <f t="shared" si="5"/>
        <v>0.39408866995073888</v>
      </c>
      <c r="H19" s="38" t="s">
        <v>18</v>
      </c>
      <c r="I19" s="67">
        <v>400</v>
      </c>
      <c r="J19" s="53">
        <f>J18+I19</f>
        <v>95640</v>
      </c>
      <c r="K19" s="24">
        <f t="shared" si="1"/>
        <v>0.99697696236839362</v>
      </c>
      <c r="L19" s="24">
        <f t="shared" si="4"/>
        <v>0.19952048368602104</v>
      </c>
      <c r="M19" s="190">
        <f t="shared" si="6"/>
        <v>5.2017095799020141E-2</v>
      </c>
      <c r="O19" s="69"/>
    </row>
    <row r="20" spans="1:15" ht="12.75" customHeight="1" x14ac:dyDescent="0.25">
      <c r="A20">
        <v>13</v>
      </c>
      <c r="B20" s="9"/>
      <c r="C20" s="28">
        <v>8</v>
      </c>
      <c r="D20" s="82">
        <v>190</v>
      </c>
      <c r="E20" s="112">
        <f t="shared" si="0"/>
        <v>0.93596059113300489</v>
      </c>
      <c r="F20" s="112">
        <f t="shared" si="3"/>
        <v>0.74876847290640391</v>
      </c>
      <c r="G20" s="112">
        <f t="shared" si="5"/>
        <v>0.43349753694581272</v>
      </c>
      <c r="H20" s="38" t="s">
        <v>15</v>
      </c>
      <c r="I20" s="67">
        <v>160</v>
      </c>
      <c r="J20" s="53">
        <f t="shared" si="2"/>
        <v>95800</v>
      </c>
      <c r="K20" s="24">
        <f t="shared" si="1"/>
        <v>0.99864484519962471</v>
      </c>
      <c r="L20" s="24">
        <f t="shared" si="4"/>
        <v>0.20118836651725214</v>
      </c>
      <c r="M20" s="24">
        <f t="shared" si="6"/>
        <v>5.3684978630251234E-2</v>
      </c>
      <c r="O20" s="69"/>
    </row>
    <row r="21" spans="1:15" ht="12.75" customHeight="1" x14ac:dyDescent="0.25">
      <c r="A21">
        <v>14</v>
      </c>
      <c r="B21" s="9"/>
      <c r="C21" s="28">
        <v>7</v>
      </c>
      <c r="D21" s="82">
        <v>197</v>
      </c>
      <c r="E21" s="112">
        <f t="shared" si="0"/>
        <v>0.97044334975369462</v>
      </c>
      <c r="F21" s="112">
        <f t="shared" si="3"/>
        <v>0.78325123152709364</v>
      </c>
      <c r="G21" s="112">
        <f t="shared" si="5"/>
        <v>0.46798029556650245</v>
      </c>
      <c r="H21" s="38" t="s">
        <v>20</v>
      </c>
      <c r="I21" s="67">
        <v>70</v>
      </c>
      <c r="J21" s="53">
        <f t="shared" si="2"/>
        <v>95870</v>
      </c>
      <c r="K21" s="24">
        <f t="shared" si="1"/>
        <v>0.99937454393828828</v>
      </c>
      <c r="L21" s="24">
        <f t="shared" si="4"/>
        <v>0.20191806525591571</v>
      </c>
      <c r="M21" s="24">
        <f t="shared" si="6"/>
        <v>5.441467736891481E-2</v>
      </c>
      <c r="O21" s="69"/>
    </row>
    <row r="22" spans="1:15" ht="12.75" customHeight="1" x14ac:dyDescent="0.25">
      <c r="A22">
        <v>15</v>
      </c>
      <c r="B22" s="9"/>
      <c r="C22" s="29">
        <v>6</v>
      </c>
      <c r="D22" s="88">
        <v>203</v>
      </c>
      <c r="E22" s="113">
        <f t="shared" si="0"/>
        <v>1</v>
      </c>
      <c r="F22" s="113">
        <f t="shared" si="3"/>
        <v>0.81280788177339902</v>
      </c>
      <c r="G22" s="115">
        <f t="shared" si="5"/>
        <v>0.49753694581280783</v>
      </c>
      <c r="H22" s="39" t="s">
        <v>22</v>
      </c>
      <c r="I22" s="68">
        <v>60</v>
      </c>
      <c r="J22" s="54">
        <f t="shared" si="2"/>
        <v>95930</v>
      </c>
      <c r="K22" s="40">
        <f t="shared" si="1"/>
        <v>1</v>
      </c>
      <c r="L22" s="40">
        <f t="shared" si="4"/>
        <v>0.20254352131762743</v>
      </c>
      <c r="M22" s="40">
        <f t="shared" si="6"/>
        <v>5.5040133430626526E-2</v>
      </c>
      <c r="O22" s="69"/>
    </row>
    <row r="23" spans="1:15" ht="12.75" customHeight="1" x14ac:dyDescent="0.25">
      <c r="B23" s="9"/>
      <c r="C23" s="30">
        <v>203</v>
      </c>
      <c r="H23" s="1"/>
      <c r="I23" s="50">
        <f>SUM(I8:I22)</f>
        <v>95930</v>
      </c>
      <c r="J23" s="12" t="s">
        <v>36</v>
      </c>
      <c r="K23" s="12"/>
      <c r="L23" s="20"/>
      <c r="M23" s="21"/>
    </row>
    <row r="24" spans="1:15" ht="12.75" customHeight="1" x14ac:dyDescent="0.25">
      <c r="D24" s="105" t="s">
        <v>47</v>
      </c>
      <c r="I24" s="51">
        <f>I23/60</f>
        <v>1598.8333333333333</v>
      </c>
      <c r="J24" s="48" t="s">
        <v>35</v>
      </c>
    </row>
    <row r="25" spans="1:15" ht="12.75" customHeight="1" x14ac:dyDescent="0.25"/>
    <row r="26" spans="1:15" ht="17.25" customHeight="1" x14ac:dyDescent="0.25">
      <c r="C26" s="250" t="s">
        <v>49</v>
      </c>
      <c r="D26" s="305" t="s">
        <v>145</v>
      </c>
      <c r="E26" s="305"/>
      <c r="F26" s="305"/>
      <c r="G26" s="305"/>
      <c r="H26" s="305"/>
      <c r="I26" s="305"/>
      <c r="J26" s="305"/>
      <c r="K26" s="305"/>
      <c r="L26" s="305"/>
      <c r="M26" s="305"/>
    </row>
    <row r="27" spans="1:15" ht="27" customHeight="1" x14ac:dyDescent="0.25">
      <c r="C27" s="251" t="s">
        <v>50</v>
      </c>
      <c r="D27" s="304" t="s">
        <v>113</v>
      </c>
      <c r="E27" s="304"/>
      <c r="F27" s="304"/>
      <c r="G27" s="304"/>
      <c r="H27" s="304"/>
      <c r="I27" s="304"/>
      <c r="J27" s="304"/>
      <c r="K27" s="304"/>
      <c r="L27" s="304"/>
      <c r="M27" s="304"/>
    </row>
    <row r="28" spans="1:15" ht="17.25" customHeight="1" x14ac:dyDescent="0.25">
      <c r="C28" s="251" t="s">
        <v>51</v>
      </c>
      <c r="D28" s="298" t="s">
        <v>146</v>
      </c>
      <c r="E28" s="299"/>
      <c r="F28" s="299"/>
      <c r="G28" s="299"/>
      <c r="H28" s="299"/>
      <c r="I28" s="299"/>
      <c r="J28" s="299"/>
      <c r="K28" s="299"/>
      <c r="L28" s="299"/>
      <c r="M28" s="300"/>
    </row>
    <row r="29" spans="1:15" ht="17.25" customHeight="1" x14ac:dyDescent="0.25">
      <c r="C29" s="251" t="s">
        <v>52</v>
      </c>
      <c r="D29" s="298" t="s">
        <v>147</v>
      </c>
      <c r="E29" s="299"/>
      <c r="F29" s="299"/>
      <c r="G29" s="299"/>
      <c r="H29" s="299"/>
      <c r="I29" s="299"/>
      <c r="J29" s="299"/>
      <c r="K29" s="299"/>
      <c r="L29" s="299"/>
      <c r="M29" s="300"/>
    </row>
    <row r="30" spans="1:15" ht="17.25" customHeight="1" x14ac:dyDescent="0.25">
      <c r="C30" s="251" t="s">
        <v>52</v>
      </c>
      <c r="D30" s="298" t="s">
        <v>148</v>
      </c>
      <c r="E30" s="299"/>
      <c r="F30" s="299"/>
      <c r="G30" s="299"/>
      <c r="H30" s="299"/>
      <c r="I30" s="299"/>
      <c r="J30" s="299"/>
      <c r="K30" s="299"/>
      <c r="L30" s="299"/>
      <c r="M30" s="300"/>
    </row>
    <row r="31" spans="1:15" ht="21" customHeight="1" x14ac:dyDescent="0.25">
      <c r="C31" s="251" t="s">
        <v>53</v>
      </c>
      <c r="D31" s="298" t="s">
        <v>149</v>
      </c>
      <c r="E31" s="299"/>
      <c r="F31" s="299"/>
      <c r="G31" s="299"/>
      <c r="H31" s="299"/>
      <c r="I31" s="299"/>
      <c r="J31" s="299"/>
      <c r="K31" s="299"/>
      <c r="L31" s="299"/>
      <c r="M31" s="300"/>
    </row>
    <row r="32" spans="1:15" ht="24.75" customHeight="1" x14ac:dyDescent="0.25">
      <c r="C32" s="219">
        <v>2</v>
      </c>
    </row>
    <row r="33" spans="3:13" ht="17.25" customHeight="1" x14ac:dyDescent="0.25">
      <c r="C33" s="219">
        <v>3</v>
      </c>
      <c r="D33" s="306" t="s">
        <v>115</v>
      </c>
      <c r="E33" s="306"/>
      <c r="F33" s="306"/>
      <c r="G33" s="306"/>
      <c r="H33" s="306"/>
      <c r="I33" s="306"/>
      <c r="J33" s="306"/>
      <c r="K33" s="306"/>
      <c r="L33" s="306"/>
      <c r="M33" s="306"/>
    </row>
    <row r="34" spans="3:13" ht="17.25" customHeight="1" x14ac:dyDescent="0.25">
      <c r="C34" s="218">
        <v>4</v>
      </c>
      <c r="D34" s="307" t="s">
        <v>116</v>
      </c>
      <c r="E34" s="293"/>
      <c r="F34" s="293"/>
      <c r="G34" s="293"/>
      <c r="H34" s="293"/>
      <c r="I34" s="293"/>
      <c r="J34" s="293"/>
      <c r="K34" s="293"/>
      <c r="L34" s="293"/>
      <c r="M34" s="308"/>
    </row>
    <row r="35" spans="3:13" ht="17.25" customHeight="1" x14ac:dyDescent="0.25">
      <c r="C35" s="218"/>
      <c r="D35" s="309" t="s">
        <v>117</v>
      </c>
      <c r="E35" s="290"/>
      <c r="F35" s="290"/>
      <c r="G35" s="290"/>
      <c r="H35" s="290"/>
      <c r="I35" s="290"/>
      <c r="J35" s="290"/>
      <c r="K35" s="290"/>
      <c r="L35" s="290"/>
      <c r="M35" s="310"/>
    </row>
    <row r="36" spans="3:13" ht="12.75" customHeight="1" x14ac:dyDescent="0.25">
      <c r="C36" s="249"/>
      <c r="D36" s="301"/>
      <c r="E36" s="302"/>
      <c r="F36" s="302"/>
      <c r="G36" s="302"/>
      <c r="H36" s="302"/>
      <c r="I36" s="302"/>
      <c r="J36" s="302"/>
      <c r="K36" s="302"/>
      <c r="L36" s="302"/>
      <c r="M36" s="303"/>
    </row>
    <row r="39" spans="3:13" x14ac:dyDescent="0.25">
      <c r="M39" s="99"/>
    </row>
    <row r="43" spans="3:13" x14ac:dyDescent="0.25">
      <c r="C43" s="99" t="s">
        <v>49</v>
      </c>
    </row>
    <row r="44" spans="3:13" x14ac:dyDescent="0.25">
      <c r="C44" s="99" t="s">
        <v>50</v>
      </c>
    </row>
    <row r="45" spans="3:13" x14ac:dyDescent="0.25">
      <c r="C45" s="99" t="s">
        <v>51</v>
      </c>
    </row>
    <row r="46" spans="3:13" x14ac:dyDescent="0.25">
      <c r="C46" s="99" t="s">
        <v>52</v>
      </c>
      <c r="D46" t="s">
        <v>58</v>
      </c>
    </row>
    <row r="47" spans="3:13" x14ac:dyDescent="0.25">
      <c r="C47" s="99" t="s">
        <v>53</v>
      </c>
      <c r="D47" t="s">
        <v>91</v>
      </c>
    </row>
    <row r="48" spans="3:13" x14ac:dyDescent="0.25">
      <c r="C48" s="99" t="s">
        <v>54</v>
      </c>
      <c r="D48" t="s">
        <v>61</v>
      </c>
    </row>
    <row r="49" spans="3:4" x14ac:dyDescent="0.25">
      <c r="C49" s="99" t="s">
        <v>57</v>
      </c>
      <c r="D49" t="s">
        <v>59</v>
      </c>
    </row>
    <row r="50" spans="3:4" x14ac:dyDescent="0.25">
      <c r="C50" s="99" t="s">
        <v>60</v>
      </c>
      <c r="D50" t="s">
        <v>92</v>
      </c>
    </row>
    <row r="51" spans="3:4" x14ac:dyDescent="0.25">
      <c r="C51" s="99" t="s">
        <v>62</v>
      </c>
      <c r="D51" t="s">
        <v>93</v>
      </c>
    </row>
    <row r="52" spans="3:4" x14ac:dyDescent="0.25">
      <c r="C52" s="99" t="s">
        <v>63</v>
      </c>
      <c r="D52" t="s">
        <v>94</v>
      </c>
    </row>
    <row r="53" spans="3:4" x14ac:dyDescent="0.25">
      <c r="C53" s="99" t="s">
        <v>64</v>
      </c>
      <c r="D53" t="s">
        <v>95</v>
      </c>
    </row>
  </sheetData>
  <mergeCells count="18">
    <mergeCell ref="L2:M2"/>
    <mergeCell ref="C2:K4"/>
    <mergeCell ref="C6:C7"/>
    <mergeCell ref="D6:D7"/>
    <mergeCell ref="H6:H7"/>
    <mergeCell ref="E6:G6"/>
    <mergeCell ref="K6:M6"/>
    <mergeCell ref="I6:I7"/>
    <mergeCell ref="D30:M30"/>
    <mergeCell ref="D31:M31"/>
    <mergeCell ref="D36:M36"/>
    <mergeCell ref="D27:M27"/>
    <mergeCell ref="D26:M26"/>
    <mergeCell ref="D33:M33"/>
    <mergeCell ref="D34:M34"/>
    <mergeCell ref="D35:M35"/>
    <mergeCell ref="D28:M28"/>
    <mergeCell ref="D29:M29"/>
  </mergeCells>
  <printOptions headings="1"/>
  <pageMargins left="0" right="0" top="0.19685039370078741" bottom="0.39370078740157483" header="0.31496062992125984" footer="0.31496062992125984"/>
  <pageSetup paperSize="9" orientation="landscape" r:id="rId1"/>
  <headerFooter>
    <oddFooter>&amp;L2301054&amp;C5-Pareto kayıp dakikaları&amp;R&amp;F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1115-F88E-4801-99AE-6F35043BC9A8}">
  <dimension ref="A1:P34"/>
  <sheetViews>
    <sheetView topLeftCell="A20" workbookViewId="0">
      <selection activeCell="E10" sqref="E10"/>
    </sheetView>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50.7109375" customWidth="1"/>
    <col min="9" max="9" width="6.5703125" customWidth="1"/>
    <col min="10" max="10" width="6.7109375" customWidth="1"/>
    <col min="11" max="11" width="7.28515625" customWidth="1"/>
    <col min="12" max="12" width="5.85546875" customWidth="1"/>
    <col min="13" max="13" width="6.140625" customWidth="1"/>
    <col min="14" max="14" width="1.140625" customWidth="1"/>
  </cols>
  <sheetData>
    <row r="1" spans="1:16" ht="9" customHeight="1" x14ac:dyDescent="0.25"/>
    <row r="2" spans="1:16" ht="16.5" customHeight="1" x14ac:dyDescent="0.25">
      <c r="C2" s="311" t="s">
        <v>37</v>
      </c>
      <c r="D2" s="312"/>
      <c r="E2" s="312"/>
      <c r="F2" s="312"/>
      <c r="G2" s="312"/>
      <c r="H2" s="312"/>
      <c r="I2" s="312"/>
      <c r="J2" s="312"/>
      <c r="K2" s="313"/>
      <c r="L2" s="255" t="s">
        <v>27</v>
      </c>
      <c r="M2" s="256"/>
    </row>
    <row r="3" spans="1:16" ht="13.5" customHeight="1" x14ac:dyDescent="0.25">
      <c r="C3" s="314"/>
      <c r="D3" s="315"/>
      <c r="E3" s="315"/>
      <c r="F3" s="315"/>
      <c r="G3" s="315"/>
      <c r="H3" s="315"/>
      <c r="I3" s="315"/>
      <c r="J3" s="315"/>
      <c r="K3" s="316"/>
      <c r="L3" s="23">
        <v>20</v>
      </c>
      <c r="M3" s="23">
        <v>80</v>
      </c>
    </row>
    <row r="4" spans="1:16" ht="16.5" customHeight="1" x14ac:dyDescent="0.25">
      <c r="C4" s="317"/>
      <c r="D4" s="318"/>
      <c r="E4" s="318"/>
      <c r="F4" s="318"/>
      <c r="G4" s="318"/>
      <c r="H4" s="318"/>
      <c r="I4" s="318"/>
      <c r="J4" s="318"/>
      <c r="K4" s="319"/>
      <c r="L4" s="23">
        <v>30</v>
      </c>
      <c r="M4" s="23">
        <v>15</v>
      </c>
    </row>
    <row r="5" spans="1:16" ht="14.25" customHeight="1" x14ac:dyDescent="0.25">
      <c r="L5" s="23">
        <v>50</v>
      </c>
      <c r="M5" s="23">
        <v>5</v>
      </c>
    </row>
    <row r="6" spans="1:16" ht="42" customHeight="1" x14ac:dyDescent="0.25">
      <c r="B6" s="10"/>
      <c r="C6" s="320" t="s">
        <v>29</v>
      </c>
      <c r="D6" s="322" t="s">
        <v>32</v>
      </c>
      <c r="E6" s="325" t="s">
        <v>43</v>
      </c>
      <c r="F6" s="326"/>
      <c r="G6" s="327"/>
      <c r="H6" s="257" t="s">
        <v>9</v>
      </c>
      <c r="I6" s="64" t="s">
        <v>33</v>
      </c>
      <c r="J6" s="96" t="s">
        <v>46</v>
      </c>
      <c r="K6" s="328" t="s">
        <v>44</v>
      </c>
      <c r="L6" s="329"/>
      <c r="M6" s="330"/>
      <c r="P6" s="108"/>
    </row>
    <row r="7" spans="1:16" x14ac:dyDescent="0.25">
      <c r="B7" s="9"/>
      <c r="C7" s="321"/>
      <c r="D7" s="323"/>
      <c r="E7" s="49">
        <v>0.2</v>
      </c>
      <c r="F7" s="49">
        <v>0.3</v>
      </c>
      <c r="G7" s="49">
        <v>0.5</v>
      </c>
      <c r="H7" s="324"/>
      <c r="I7" s="65" t="s">
        <v>34</v>
      </c>
      <c r="J7" s="34" t="s">
        <v>11</v>
      </c>
      <c r="K7" s="77">
        <v>0.8</v>
      </c>
      <c r="L7" s="77">
        <v>0.15</v>
      </c>
      <c r="M7" s="77">
        <v>0.05</v>
      </c>
    </row>
    <row r="8" spans="1:16" x14ac:dyDescent="0.25">
      <c r="A8">
        <v>1</v>
      </c>
      <c r="B8" s="9"/>
      <c r="C8" s="27">
        <v>7</v>
      </c>
      <c r="D8" s="7">
        <f>C8</f>
        <v>7</v>
      </c>
      <c r="E8" s="63">
        <f>D8/$C$23</f>
        <v>3.4482758620689655E-2</v>
      </c>
      <c r="F8" s="63"/>
      <c r="G8" s="63"/>
      <c r="H8" s="37" t="s">
        <v>21</v>
      </c>
      <c r="I8" s="66">
        <v>67200</v>
      </c>
      <c r="J8" s="52">
        <f>I8</f>
        <v>67200</v>
      </c>
      <c r="K8" s="107">
        <f>J8/$I$23</f>
        <v>0.70051078911706455</v>
      </c>
      <c r="L8" s="14"/>
      <c r="M8" s="14"/>
    </row>
    <row r="9" spans="1:16" x14ac:dyDescent="0.25">
      <c r="A9">
        <v>2</v>
      </c>
      <c r="B9" s="9"/>
      <c r="C9" s="28">
        <v>31</v>
      </c>
      <c r="D9" s="6">
        <f>D8+C9</f>
        <v>38</v>
      </c>
      <c r="E9" s="76">
        <f t="shared" ref="E9:E22" si="0">D9/$C$23</f>
        <v>0.18719211822660098</v>
      </c>
      <c r="F9" s="24"/>
      <c r="G9" s="24"/>
      <c r="H9" s="38" t="s">
        <v>2</v>
      </c>
      <c r="I9" s="67">
        <v>9300</v>
      </c>
      <c r="J9" s="53">
        <f>J8+I9</f>
        <v>76500</v>
      </c>
      <c r="K9" s="78">
        <f t="shared" ref="K9:K22" si="1">J9/$I$23</f>
        <v>0.79745647868237257</v>
      </c>
      <c r="L9" s="15"/>
      <c r="M9" s="15"/>
    </row>
    <row r="10" spans="1:16" ht="15" customHeight="1" x14ac:dyDescent="0.25">
      <c r="A10">
        <v>3</v>
      </c>
      <c r="B10" s="9"/>
      <c r="C10" s="28">
        <v>22</v>
      </c>
      <c r="D10" s="6">
        <f t="shared" ref="D10:D22" si="2">D9+C10</f>
        <v>60</v>
      </c>
      <c r="E10" s="24">
        <f t="shared" si="0"/>
        <v>0.29556650246305421</v>
      </c>
      <c r="F10" s="24">
        <f>E10-$E$9</f>
        <v>0.10837438423645324</v>
      </c>
      <c r="G10" s="24"/>
      <c r="H10" s="38" t="s">
        <v>23</v>
      </c>
      <c r="I10" s="67">
        <v>6600</v>
      </c>
      <c r="J10" s="53">
        <f t="shared" ref="J10:J22" si="3">J9+I10</f>
        <v>83100</v>
      </c>
      <c r="K10" s="24">
        <f t="shared" si="1"/>
        <v>0.86625664547065573</v>
      </c>
      <c r="L10" s="109">
        <f>K10-$K$9</f>
        <v>6.8800166788283157E-2</v>
      </c>
      <c r="M10" s="15"/>
      <c r="O10" s="69"/>
      <c r="P10" s="75"/>
    </row>
    <row r="11" spans="1:16" x14ac:dyDescent="0.25">
      <c r="A11">
        <v>4</v>
      </c>
      <c r="B11" s="9"/>
      <c r="C11" s="28">
        <v>25</v>
      </c>
      <c r="D11" s="6">
        <f t="shared" si="2"/>
        <v>85</v>
      </c>
      <c r="E11" s="24">
        <f t="shared" si="0"/>
        <v>0.41871921182266009</v>
      </c>
      <c r="F11" s="24">
        <f t="shared" ref="F11:F22" si="4">E11-$E$9</f>
        <v>0.23152709359605911</v>
      </c>
      <c r="G11" s="24"/>
      <c r="H11" s="38" t="s">
        <v>17</v>
      </c>
      <c r="I11" s="67">
        <v>5000</v>
      </c>
      <c r="J11" s="53">
        <f t="shared" si="3"/>
        <v>88100</v>
      </c>
      <c r="K11" s="24">
        <f t="shared" si="1"/>
        <v>0.91837798394662773</v>
      </c>
      <c r="L11" s="24">
        <f t="shared" ref="L11:L22" si="5">K11-$K$9</f>
        <v>0.12092150526425516</v>
      </c>
      <c r="M11" s="15"/>
      <c r="O11" s="69"/>
      <c r="P11" s="75"/>
    </row>
    <row r="12" spans="1:16" ht="15" customHeight="1" x14ac:dyDescent="0.25">
      <c r="A12">
        <v>5</v>
      </c>
      <c r="B12" s="9"/>
      <c r="C12" s="28">
        <v>17</v>
      </c>
      <c r="D12" s="6">
        <f t="shared" si="2"/>
        <v>102</v>
      </c>
      <c r="E12" s="24">
        <f t="shared" si="0"/>
        <v>0.50246305418719217</v>
      </c>
      <c r="F12" s="76">
        <f t="shared" si="4"/>
        <v>0.31527093596059119</v>
      </c>
      <c r="G12" s="24"/>
      <c r="H12" s="38" t="s">
        <v>16</v>
      </c>
      <c r="I12" s="67">
        <v>2550</v>
      </c>
      <c r="J12" s="53">
        <f t="shared" si="3"/>
        <v>90650</v>
      </c>
      <c r="K12" s="24">
        <f t="shared" si="1"/>
        <v>0.94495986656937347</v>
      </c>
      <c r="L12" s="78">
        <f t="shared" si="5"/>
        <v>0.1475033878870009</v>
      </c>
      <c r="M12" s="15"/>
      <c r="O12" s="110"/>
    </row>
    <row r="13" spans="1:16" x14ac:dyDescent="0.25">
      <c r="A13">
        <v>6</v>
      </c>
      <c r="B13" s="9"/>
      <c r="C13" s="28">
        <v>7</v>
      </c>
      <c r="D13" s="6">
        <f t="shared" si="2"/>
        <v>109</v>
      </c>
      <c r="E13" s="24">
        <f t="shared" si="0"/>
        <v>0.53694581280788178</v>
      </c>
      <c r="F13" s="24">
        <f t="shared" si="4"/>
        <v>0.34975369458128081</v>
      </c>
      <c r="G13" s="24">
        <f>E13-$E$12</f>
        <v>3.4482758620689613E-2</v>
      </c>
      <c r="H13" s="38" t="s">
        <v>31</v>
      </c>
      <c r="I13" s="67">
        <v>1400</v>
      </c>
      <c r="J13" s="53">
        <f t="shared" si="3"/>
        <v>92050</v>
      </c>
      <c r="K13" s="24">
        <f t="shared" si="1"/>
        <v>0.95955384134264565</v>
      </c>
      <c r="L13" s="24">
        <f t="shared" si="5"/>
        <v>0.16209736266027308</v>
      </c>
      <c r="M13" s="24">
        <f>K13-$K$12</f>
        <v>1.4593974773272178E-2</v>
      </c>
      <c r="O13" s="69"/>
    </row>
    <row r="14" spans="1:16" x14ac:dyDescent="0.25">
      <c r="A14">
        <v>7</v>
      </c>
      <c r="B14" s="9"/>
      <c r="C14" s="28">
        <v>21</v>
      </c>
      <c r="D14" s="6">
        <f t="shared" si="2"/>
        <v>130</v>
      </c>
      <c r="E14" s="24">
        <f t="shared" si="0"/>
        <v>0.64039408866995073</v>
      </c>
      <c r="F14" s="24">
        <f t="shared" si="4"/>
        <v>0.45320197044334976</v>
      </c>
      <c r="G14" s="24">
        <f t="shared" ref="G14:G22" si="6">E14-$E$12</f>
        <v>0.13793103448275856</v>
      </c>
      <c r="H14" s="38" t="s">
        <v>3</v>
      </c>
      <c r="I14" s="67">
        <v>1050</v>
      </c>
      <c r="J14" s="53">
        <f t="shared" si="3"/>
        <v>93100</v>
      </c>
      <c r="K14" s="24">
        <f t="shared" si="1"/>
        <v>0.97049932242259984</v>
      </c>
      <c r="L14" s="24">
        <f t="shared" si="5"/>
        <v>0.17304284374022727</v>
      </c>
      <c r="M14" s="24">
        <f t="shared" ref="M14:M22" si="7">K14-$K$12</f>
        <v>2.5539455853226367E-2</v>
      </c>
      <c r="O14" s="69"/>
    </row>
    <row r="15" spans="1:16" x14ac:dyDescent="0.25">
      <c r="A15">
        <v>8</v>
      </c>
      <c r="B15" s="9"/>
      <c r="C15" s="28">
        <v>6</v>
      </c>
      <c r="D15" s="6">
        <f t="shared" si="2"/>
        <v>136</v>
      </c>
      <c r="E15" s="24">
        <f t="shared" si="0"/>
        <v>0.66995073891625612</v>
      </c>
      <c r="F15" s="24">
        <f t="shared" si="4"/>
        <v>0.48275862068965514</v>
      </c>
      <c r="G15" s="24">
        <f t="shared" si="6"/>
        <v>0.16748768472906395</v>
      </c>
      <c r="H15" s="38" t="s">
        <v>0</v>
      </c>
      <c r="I15" s="67">
        <v>600</v>
      </c>
      <c r="J15" s="53">
        <f t="shared" si="3"/>
        <v>93700</v>
      </c>
      <c r="K15" s="24">
        <f t="shared" si="1"/>
        <v>0.97675388303971644</v>
      </c>
      <c r="L15" s="24">
        <f t="shared" si="5"/>
        <v>0.17929740435734387</v>
      </c>
      <c r="M15" s="24">
        <f t="shared" si="7"/>
        <v>3.1794016470342967E-2</v>
      </c>
      <c r="O15" s="69"/>
    </row>
    <row r="16" spans="1:16" x14ac:dyDescent="0.25">
      <c r="A16">
        <v>9</v>
      </c>
      <c r="B16" s="9"/>
      <c r="C16" s="28">
        <v>6</v>
      </c>
      <c r="D16" s="6">
        <f t="shared" si="2"/>
        <v>142</v>
      </c>
      <c r="E16" s="24">
        <f t="shared" si="0"/>
        <v>0.69950738916256161</v>
      </c>
      <c r="F16" s="24">
        <f t="shared" si="4"/>
        <v>0.51231527093596063</v>
      </c>
      <c r="G16" s="24">
        <f t="shared" si="6"/>
        <v>0.19704433497536944</v>
      </c>
      <c r="H16" s="38" t="s">
        <v>4</v>
      </c>
      <c r="I16" s="67">
        <v>600</v>
      </c>
      <c r="J16" s="53">
        <f t="shared" si="3"/>
        <v>94300</v>
      </c>
      <c r="K16" s="24">
        <f t="shared" si="1"/>
        <v>0.98300844365683315</v>
      </c>
      <c r="L16" s="24">
        <f t="shared" si="5"/>
        <v>0.18555196497446058</v>
      </c>
      <c r="M16" s="24">
        <f t="shared" si="7"/>
        <v>3.8048577087459678E-2</v>
      </c>
      <c r="O16" s="69"/>
    </row>
    <row r="17" spans="1:15" x14ac:dyDescent="0.25">
      <c r="A17">
        <v>10</v>
      </c>
      <c r="B17" s="9"/>
      <c r="C17" s="28">
        <v>10</v>
      </c>
      <c r="D17" s="6">
        <f t="shared" si="2"/>
        <v>152</v>
      </c>
      <c r="E17" s="24">
        <f t="shared" si="0"/>
        <v>0.74876847290640391</v>
      </c>
      <c r="F17" s="24">
        <f t="shared" si="4"/>
        <v>0.56157635467980294</v>
      </c>
      <c r="G17" s="24">
        <f t="shared" si="6"/>
        <v>0.24630541871921174</v>
      </c>
      <c r="H17" s="38" t="s">
        <v>1</v>
      </c>
      <c r="I17" s="67">
        <v>500</v>
      </c>
      <c r="J17" s="53">
        <f t="shared" si="3"/>
        <v>94800</v>
      </c>
      <c r="K17" s="24">
        <f t="shared" si="1"/>
        <v>0.98822057750443026</v>
      </c>
      <c r="L17" s="24">
        <f t="shared" si="5"/>
        <v>0.19076409882205769</v>
      </c>
      <c r="M17" s="24">
        <f t="shared" si="7"/>
        <v>4.326071093505679E-2</v>
      </c>
      <c r="O17" s="69"/>
    </row>
    <row r="18" spans="1:15" x14ac:dyDescent="0.25">
      <c r="A18">
        <v>11</v>
      </c>
      <c r="B18" s="9"/>
      <c r="C18" s="28">
        <v>22</v>
      </c>
      <c r="D18" s="6">
        <f t="shared" si="2"/>
        <v>174</v>
      </c>
      <c r="E18" s="24">
        <f t="shared" si="0"/>
        <v>0.8571428571428571</v>
      </c>
      <c r="F18" s="24">
        <f t="shared" si="4"/>
        <v>0.66995073891625612</v>
      </c>
      <c r="G18" s="24">
        <f t="shared" si="6"/>
        <v>0.35467980295566492</v>
      </c>
      <c r="H18" s="38" t="s">
        <v>19</v>
      </c>
      <c r="I18" s="67">
        <v>440</v>
      </c>
      <c r="J18" s="53">
        <f t="shared" si="3"/>
        <v>95240</v>
      </c>
      <c r="K18" s="24">
        <f t="shared" si="1"/>
        <v>0.99280725529031588</v>
      </c>
      <c r="L18" s="24">
        <f t="shared" si="5"/>
        <v>0.19535077660794331</v>
      </c>
      <c r="M18" s="24">
        <f t="shared" si="7"/>
        <v>4.7847388720942408E-2</v>
      </c>
      <c r="O18" s="69"/>
    </row>
    <row r="19" spans="1:15" x14ac:dyDescent="0.25">
      <c r="A19">
        <v>12</v>
      </c>
      <c r="B19" s="9"/>
      <c r="C19" s="28">
        <v>8</v>
      </c>
      <c r="D19" s="6">
        <f t="shared" si="2"/>
        <v>182</v>
      </c>
      <c r="E19" s="24">
        <f t="shared" si="0"/>
        <v>0.89655172413793105</v>
      </c>
      <c r="F19" s="24">
        <f t="shared" si="4"/>
        <v>0.70935960591133007</v>
      </c>
      <c r="G19" s="190">
        <f t="shared" si="6"/>
        <v>0.39408866995073888</v>
      </c>
      <c r="H19" s="38" t="s">
        <v>18</v>
      </c>
      <c r="I19" s="67">
        <v>400</v>
      </c>
      <c r="J19" s="53">
        <f t="shared" si="3"/>
        <v>95640</v>
      </c>
      <c r="K19" s="24">
        <f t="shared" si="1"/>
        <v>0.99697696236839362</v>
      </c>
      <c r="L19" s="24">
        <f t="shared" si="5"/>
        <v>0.19952048368602104</v>
      </c>
      <c r="M19" s="190">
        <f t="shared" si="7"/>
        <v>5.2017095799020141E-2</v>
      </c>
      <c r="O19" s="69"/>
    </row>
    <row r="20" spans="1:15" x14ac:dyDescent="0.25">
      <c r="A20">
        <v>13</v>
      </c>
      <c r="B20" s="9"/>
      <c r="C20" s="28">
        <v>8</v>
      </c>
      <c r="D20" s="6">
        <f t="shared" si="2"/>
        <v>190</v>
      </c>
      <c r="E20" s="24">
        <f t="shared" si="0"/>
        <v>0.93596059113300489</v>
      </c>
      <c r="F20" s="24">
        <f t="shared" si="4"/>
        <v>0.74876847290640391</v>
      </c>
      <c r="G20" s="24">
        <f t="shared" si="6"/>
        <v>0.43349753694581272</v>
      </c>
      <c r="H20" s="38" t="s">
        <v>15</v>
      </c>
      <c r="I20" s="67">
        <v>160</v>
      </c>
      <c r="J20" s="53">
        <f t="shared" si="3"/>
        <v>95800</v>
      </c>
      <c r="K20" s="24">
        <f t="shared" si="1"/>
        <v>0.99864484519962471</v>
      </c>
      <c r="L20" s="24">
        <f t="shared" si="5"/>
        <v>0.20118836651725214</v>
      </c>
      <c r="M20" s="24">
        <f t="shared" si="7"/>
        <v>5.3684978630251234E-2</v>
      </c>
      <c r="O20" s="69"/>
    </row>
    <row r="21" spans="1:15" x14ac:dyDescent="0.25">
      <c r="A21">
        <v>14</v>
      </c>
      <c r="B21" s="9"/>
      <c r="C21" s="28">
        <v>7</v>
      </c>
      <c r="D21" s="6">
        <f t="shared" si="2"/>
        <v>197</v>
      </c>
      <c r="E21" s="24">
        <f t="shared" si="0"/>
        <v>0.97044334975369462</v>
      </c>
      <c r="F21" s="24">
        <f t="shared" si="4"/>
        <v>0.78325123152709364</v>
      </c>
      <c r="G21" s="24">
        <f t="shared" si="6"/>
        <v>0.46798029556650245</v>
      </c>
      <c r="H21" s="38" t="s">
        <v>20</v>
      </c>
      <c r="I21" s="67">
        <v>70</v>
      </c>
      <c r="J21" s="53">
        <f t="shared" si="3"/>
        <v>95870</v>
      </c>
      <c r="K21" s="24">
        <f t="shared" si="1"/>
        <v>0.99937454393828828</v>
      </c>
      <c r="L21" s="24">
        <f t="shared" si="5"/>
        <v>0.20191806525591571</v>
      </c>
      <c r="M21" s="24">
        <f t="shared" si="7"/>
        <v>5.441467736891481E-2</v>
      </c>
      <c r="O21" s="69"/>
    </row>
    <row r="22" spans="1:15" x14ac:dyDescent="0.25">
      <c r="A22">
        <v>15</v>
      </c>
      <c r="B22" s="9"/>
      <c r="C22" s="29">
        <v>6</v>
      </c>
      <c r="D22" s="8">
        <f t="shared" si="2"/>
        <v>203</v>
      </c>
      <c r="E22" s="40">
        <f t="shared" si="0"/>
        <v>1</v>
      </c>
      <c r="F22" s="40">
        <f t="shared" si="4"/>
        <v>0.81280788177339902</v>
      </c>
      <c r="G22" s="40">
        <f t="shared" si="6"/>
        <v>0.49753694581280783</v>
      </c>
      <c r="H22" s="39" t="s">
        <v>22</v>
      </c>
      <c r="I22" s="68">
        <v>60</v>
      </c>
      <c r="J22" s="54">
        <f t="shared" si="3"/>
        <v>95930</v>
      </c>
      <c r="K22" s="40">
        <f t="shared" si="1"/>
        <v>1</v>
      </c>
      <c r="L22" s="40">
        <f t="shared" si="5"/>
        <v>0.20254352131762743</v>
      </c>
      <c r="M22" s="40">
        <f t="shared" si="7"/>
        <v>5.5040133430626526E-2</v>
      </c>
      <c r="O22" s="69"/>
    </row>
    <row r="23" spans="1:15" x14ac:dyDescent="0.25">
      <c r="B23" s="9"/>
      <c r="C23" s="30">
        <v>203</v>
      </c>
      <c r="H23" s="1"/>
      <c r="I23" s="50">
        <f>SUM(I8:I22)</f>
        <v>95930</v>
      </c>
      <c r="J23" s="12" t="s">
        <v>36</v>
      </c>
      <c r="K23" s="12"/>
      <c r="L23" s="20"/>
      <c r="M23" s="21"/>
    </row>
    <row r="24" spans="1:15" x14ac:dyDescent="0.25">
      <c r="D24" s="105" t="s">
        <v>47</v>
      </c>
      <c r="I24" s="51">
        <f>I23/60</f>
        <v>1598.8333333333333</v>
      </c>
      <c r="J24" s="48" t="s">
        <v>35</v>
      </c>
    </row>
    <row r="25" spans="1:15" x14ac:dyDescent="0.25">
      <c r="C25" s="99" t="s">
        <v>49</v>
      </c>
      <c r="D25" s="106" t="s">
        <v>65</v>
      </c>
      <c r="E25" s="106"/>
      <c r="F25" s="106"/>
    </row>
    <row r="26" spans="1:15" x14ac:dyDescent="0.25">
      <c r="C26" s="99" t="s">
        <v>50</v>
      </c>
      <c r="D26" s="106" t="s">
        <v>69</v>
      </c>
      <c r="E26" s="106"/>
      <c r="F26" s="106"/>
    </row>
    <row r="27" spans="1:15" x14ac:dyDescent="0.25">
      <c r="C27" s="99" t="s">
        <v>51</v>
      </c>
      <c r="D27" s="106" t="s">
        <v>66</v>
      </c>
      <c r="E27" s="106"/>
      <c r="F27" s="106"/>
    </row>
    <row r="28" spans="1:15" x14ac:dyDescent="0.25">
      <c r="C28" s="99" t="s">
        <v>52</v>
      </c>
      <c r="D28" s="106" t="s">
        <v>67</v>
      </c>
      <c r="E28" s="106"/>
      <c r="F28" s="106"/>
    </row>
    <row r="29" spans="1:15" x14ac:dyDescent="0.25">
      <c r="C29" s="99" t="s">
        <v>53</v>
      </c>
      <c r="D29" s="106" t="s">
        <v>70</v>
      </c>
      <c r="E29" s="106"/>
      <c r="F29" s="106"/>
    </row>
    <row r="30" spans="1:15" ht="20.25" customHeight="1" x14ac:dyDescent="0.25">
      <c r="C30" s="99" t="s">
        <v>54</v>
      </c>
      <c r="D30" s="106"/>
      <c r="E30" s="106"/>
      <c r="F30" s="106" t="s">
        <v>72</v>
      </c>
    </row>
    <row r="31" spans="1:15" ht="20.25" customHeight="1" x14ac:dyDescent="0.25">
      <c r="C31" s="99" t="s">
        <v>57</v>
      </c>
      <c r="D31" s="106" t="s">
        <v>68</v>
      </c>
      <c r="E31" s="106"/>
      <c r="F31" s="106" t="s">
        <v>71</v>
      </c>
    </row>
    <row r="32" spans="1:15" ht="20.25" customHeight="1" x14ac:dyDescent="0.25">
      <c r="C32" s="99" t="s">
        <v>60</v>
      </c>
      <c r="D32" s="106"/>
      <c r="E32" s="106"/>
      <c r="F32" s="106" t="s">
        <v>73</v>
      </c>
    </row>
    <row r="33" spans="3:6" ht="20.25" customHeight="1" x14ac:dyDescent="0.25">
      <c r="C33" s="99" t="s">
        <v>62</v>
      </c>
      <c r="D33" s="106" t="s">
        <v>75</v>
      </c>
      <c r="E33" s="106"/>
      <c r="F33" s="106"/>
    </row>
    <row r="34" spans="3:6" x14ac:dyDescent="0.25">
      <c r="C34" s="99" t="s">
        <v>63</v>
      </c>
      <c r="D34" s="106" t="s">
        <v>74</v>
      </c>
      <c r="E34" s="106"/>
      <c r="F34" s="106"/>
    </row>
  </sheetData>
  <mergeCells count="7">
    <mergeCell ref="C2:K4"/>
    <mergeCell ref="L2:M2"/>
    <mergeCell ref="C6:C7"/>
    <mergeCell ref="D6:D7"/>
    <mergeCell ref="E6:G6"/>
    <mergeCell ref="H6:H7"/>
    <mergeCell ref="K6:M6"/>
  </mergeCells>
  <printOptions headings="1"/>
  <pageMargins left="0" right="0" top="0" bottom="0.39370078740157483" header="0.31496062992125984" footer="0.11811023622047245"/>
  <pageSetup paperSize="9" orientation="landscape" verticalDpi="0" r:id="rId1"/>
  <headerFooter>
    <oddFooter>&amp;L&amp;8 2301054&amp;C&amp;8 6-%20-etki %80 durumu&amp;R&amp;8&amp;F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4"/>
  <sheetViews>
    <sheetView topLeftCell="A15" workbookViewId="0">
      <selection activeCell="S15" sqref="S15"/>
    </sheetView>
  </sheetViews>
  <sheetFormatPr defaultRowHeight="15" x14ac:dyDescent="0.25"/>
  <cols>
    <col min="1" max="1" width="4.28515625" customWidth="1"/>
    <col min="2" max="2" width="0.7109375" customWidth="1"/>
    <col min="3" max="3" width="5.7109375" customWidth="1"/>
    <col min="4" max="4" width="5.140625" customWidth="1"/>
    <col min="5" max="5" width="7.140625" customWidth="1"/>
    <col min="6" max="6" width="6.28515625" customWidth="1"/>
    <col min="7" max="7" width="6.5703125" customWidth="1"/>
    <col min="8" max="8" width="48.5703125" customWidth="1"/>
    <col min="9" max="9" width="6.5703125" customWidth="1"/>
    <col min="10" max="10" width="6.7109375" customWidth="1"/>
    <col min="11" max="11" width="7.28515625" customWidth="1"/>
    <col min="12" max="12" width="5.85546875" customWidth="1"/>
    <col min="13" max="13" width="6.140625" customWidth="1"/>
    <col min="14" max="14" width="0.7109375" customWidth="1"/>
    <col min="15" max="15" width="8.7109375" customWidth="1"/>
    <col min="16" max="16" width="9.5703125" customWidth="1"/>
    <col min="17" max="17" width="1.140625" customWidth="1"/>
  </cols>
  <sheetData>
    <row r="2" spans="1:16" ht="16.5" customHeight="1" x14ac:dyDescent="0.25">
      <c r="C2" s="333" t="s">
        <v>37</v>
      </c>
      <c r="D2" s="334"/>
      <c r="E2" s="334"/>
      <c r="F2" s="334"/>
      <c r="G2" s="334"/>
      <c r="H2" s="334"/>
      <c r="I2" s="335"/>
      <c r="J2" s="335"/>
      <c r="K2" s="335"/>
      <c r="L2" s="335"/>
      <c r="M2" s="336"/>
      <c r="O2" s="255" t="s">
        <v>27</v>
      </c>
      <c r="P2" s="256"/>
    </row>
    <row r="3" spans="1:16" ht="13.5" customHeight="1" x14ac:dyDescent="0.25">
      <c r="C3" s="337"/>
      <c r="D3" s="338"/>
      <c r="E3" s="338"/>
      <c r="F3" s="338"/>
      <c r="G3" s="338"/>
      <c r="H3" s="338"/>
      <c r="I3" s="339"/>
      <c r="J3" s="339"/>
      <c r="K3" s="339"/>
      <c r="L3" s="339"/>
      <c r="M3" s="340"/>
      <c r="O3" s="23">
        <v>20</v>
      </c>
      <c r="P3" s="23">
        <v>80</v>
      </c>
    </row>
    <row r="4" spans="1:16" ht="12" customHeight="1" x14ac:dyDescent="0.25">
      <c r="C4" s="341"/>
      <c r="D4" s="342"/>
      <c r="E4" s="342"/>
      <c r="F4" s="342"/>
      <c r="G4" s="342"/>
      <c r="H4" s="342"/>
      <c r="I4" s="343"/>
      <c r="J4" s="343"/>
      <c r="K4" s="343"/>
      <c r="L4" s="343"/>
      <c r="M4" s="344"/>
      <c r="O4" s="23">
        <v>30</v>
      </c>
      <c r="P4" s="23">
        <v>15</v>
      </c>
    </row>
    <row r="5" spans="1:16" ht="8.25" customHeight="1" x14ac:dyDescent="0.25">
      <c r="O5" s="23">
        <v>50</v>
      </c>
      <c r="P5" s="23">
        <v>5</v>
      </c>
    </row>
    <row r="6" spans="1:16" ht="36" customHeight="1" x14ac:dyDescent="0.25">
      <c r="B6" s="10"/>
      <c r="C6" s="320" t="s">
        <v>29</v>
      </c>
      <c r="D6" s="322" t="s">
        <v>32</v>
      </c>
      <c r="E6" s="325" t="s">
        <v>43</v>
      </c>
      <c r="F6" s="326"/>
      <c r="G6" s="327"/>
      <c r="H6" s="257" t="s">
        <v>9</v>
      </c>
      <c r="I6" s="64" t="s">
        <v>33</v>
      </c>
      <c r="J6" s="33" t="s">
        <v>28</v>
      </c>
      <c r="K6" s="328" t="s">
        <v>44</v>
      </c>
      <c r="L6" s="329"/>
      <c r="M6" s="330"/>
      <c r="O6" s="345" t="s">
        <v>78</v>
      </c>
      <c r="P6" s="346"/>
    </row>
    <row r="7" spans="1:16" x14ac:dyDescent="0.25">
      <c r="B7" s="9"/>
      <c r="C7" s="321"/>
      <c r="D7" s="323"/>
      <c r="E7" s="49">
        <v>0.2</v>
      </c>
      <c r="F7" s="49">
        <v>0.3</v>
      </c>
      <c r="G7" s="49">
        <v>0.5</v>
      </c>
      <c r="H7" s="324"/>
      <c r="I7" s="65" t="s">
        <v>34</v>
      </c>
      <c r="J7" s="34" t="s">
        <v>30</v>
      </c>
      <c r="K7" s="77">
        <v>0.8</v>
      </c>
      <c r="L7" s="77">
        <v>0.15</v>
      </c>
      <c r="M7" s="77">
        <v>0.05</v>
      </c>
      <c r="O7" s="45">
        <v>2</v>
      </c>
      <c r="P7" s="46" t="s">
        <v>26</v>
      </c>
    </row>
    <row r="8" spans="1:16" x14ac:dyDescent="0.25">
      <c r="A8">
        <v>1</v>
      </c>
      <c r="B8" s="9"/>
      <c r="C8" s="27">
        <v>7</v>
      </c>
      <c r="D8" s="7">
        <v>7</v>
      </c>
      <c r="E8" s="63">
        <f>D8/$C$23</f>
        <v>3.4482758620689655E-2</v>
      </c>
      <c r="F8" s="63"/>
      <c r="G8" s="63"/>
      <c r="H8" s="37" t="s">
        <v>21</v>
      </c>
      <c r="I8" s="66">
        <v>67200</v>
      </c>
      <c r="J8" s="52">
        <f>I8</f>
        <v>67200</v>
      </c>
      <c r="K8" s="63">
        <f>J8/$I$23</f>
        <v>0.70051078911706455</v>
      </c>
      <c r="L8" s="14"/>
      <c r="M8" s="14"/>
      <c r="N8" s="72"/>
      <c r="O8" s="55">
        <f>I8*$O$7</f>
        <v>134400</v>
      </c>
      <c r="P8" s="11"/>
    </row>
    <row r="9" spans="1:16" x14ac:dyDescent="0.25">
      <c r="A9">
        <v>2</v>
      </c>
      <c r="B9" s="9"/>
      <c r="C9" s="28">
        <v>31</v>
      </c>
      <c r="D9" s="6">
        <v>38</v>
      </c>
      <c r="E9" s="76">
        <f t="shared" ref="E9:E22" si="0">D9/$C$23</f>
        <v>0.18719211822660098</v>
      </c>
      <c r="F9" s="24"/>
      <c r="G9" s="24"/>
      <c r="H9" s="38" t="s">
        <v>2</v>
      </c>
      <c r="I9" s="67">
        <v>9300</v>
      </c>
      <c r="J9" s="53">
        <f>J8+I9</f>
        <v>76500</v>
      </c>
      <c r="K9" s="78">
        <f t="shared" ref="K9:K22" si="1">J9/$I$23</f>
        <v>0.79745647868237257</v>
      </c>
      <c r="L9" s="15"/>
      <c r="M9" s="15"/>
      <c r="N9" s="73"/>
      <c r="O9" s="56">
        <f t="shared" ref="O9:O22" si="2">I9*$O$7</f>
        <v>18600</v>
      </c>
      <c r="P9" s="41">
        <f>SUM(O8:O9)</f>
        <v>153000</v>
      </c>
    </row>
    <row r="10" spans="1:16" ht="15" customHeight="1" x14ac:dyDescent="0.25">
      <c r="A10">
        <v>3</v>
      </c>
      <c r="B10" s="9"/>
      <c r="C10" s="28">
        <v>22</v>
      </c>
      <c r="D10" s="6">
        <v>60</v>
      </c>
      <c r="E10" s="24">
        <f t="shared" si="0"/>
        <v>0.29556650246305421</v>
      </c>
      <c r="F10" s="24">
        <f>E10-$E$9</f>
        <v>0.10837438423645324</v>
      </c>
      <c r="G10" s="24"/>
      <c r="H10" s="38" t="s">
        <v>23</v>
      </c>
      <c r="I10" s="67">
        <v>6600</v>
      </c>
      <c r="J10" s="53">
        <f t="shared" ref="J10:J22" si="3">J9+I10</f>
        <v>83100</v>
      </c>
      <c r="K10" s="24">
        <f t="shared" si="1"/>
        <v>0.86625664547065573</v>
      </c>
      <c r="L10" s="24">
        <f>K10-$K$9</f>
        <v>6.8800166788283157E-2</v>
      </c>
      <c r="M10" s="15"/>
      <c r="N10" s="73"/>
      <c r="O10" s="56">
        <f t="shared" si="2"/>
        <v>13200</v>
      </c>
      <c r="P10" s="42"/>
    </row>
    <row r="11" spans="1:16" x14ac:dyDescent="0.25">
      <c r="A11">
        <v>4</v>
      </c>
      <c r="B11" s="9"/>
      <c r="C11" s="28">
        <v>25</v>
      </c>
      <c r="D11" s="6">
        <v>85</v>
      </c>
      <c r="E11" s="24">
        <f t="shared" si="0"/>
        <v>0.41871921182266009</v>
      </c>
      <c r="F11" s="24">
        <f t="shared" ref="F11:F22" si="4">E11-$E$9</f>
        <v>0.23152709359605911</v>
      </c>
      <c r="G11" s="24"/>
      <c r="H11" s="38" t="s">
        <v>17</v>
      </c>
      <c r="I11" s="67">
        <v>5000</v>
      </c>
      <c r="J11" s="53">
        <f t="shared" si="3"/>
        <v>88100</v>
      </c>
      <c r="K11" s="24">
        <f t="shared" si="1"/>
        <v>0.91837798394662773</v>
      </c>
      <c r="L11" s="24">
        <f t="shared" ref="L11:L22" si="5">K11-$K$9</f>
        <v>0.12092150526425516</v>
      </c>
      <c r="M11" s="15"/>
      <c r="N11" s="73"/>
      <c r="O11" s="56">
        <f t="shared" si="2"/>
        <v>10000</v>
      </c>
      <c r="P11" s="43"/>
    </row>
    <row r="12" spans="1:16" ht="15" customHeight="1" x14ac:dyDescent="0.25">
      <c r="A12">
        <v>5</v>
      </c>
      <c r="B12" s="9"/>
      <c r="C12" s="28">
        <v>17</v>
      </c>
      <c r="D12" s="6">
        <v>102</v>
      </c>
      <c r="E12" s="24">
        <f t="shared" si="0"/>
        <v>0.50246305418719217</v>
      </c>
      <c r="F12" s="76">
        <f t="shared" si="4"/>
        <v>0.31527093596059119</v>
      </c>
      <c r="G12" s="24"/>
      <c r="H12" s="38" t="s">
        <v>16</v>
      </c>
      <c r="I12" s="67">
        <v>2550</v>
      </c>
      <c r="J12" s="53">
        <f t="shared" si="3"/>
        <v>90650</v>
      </c>
      <c r="K12" s="24">
        <f t="shared" si="1"/>
        <v>0.94495986656937347</v>
      </c>
      <c r="L12" s="78">
        <f t="shared" si="5"/>
        <v>0.1475033878870009</v>
      </c>
      <c r="M12" s="15"/>
      <c r="N12" s="73"/>
      <c r="O12" s="56">
        <f t="shared" si="2"/>
        <v>5100</v>
      </c>
      <c r="P12" s="41">
        <f>SUM(O10:O12)</f>
        <v>28300</v>
      </c>
    </row>
    <row r="13" spans="1:16" x14ac:dyDescent="0.25">
      <c r="A13">
        <v>6</v>
      </c>
      <c r="B13" s="9"/>
      <c r="C13" s="28">
        <v>7</v>
      </c>
      <c r="D13" s="6">
        <v>109</v>
      </c>
      <c r="E13" s="24">
        <f t="shared" si="0"/>
        <v>0.53694581280788178</v>
      </c>
      <c r="F13" s="24">
        <f t="shared" si="4"/>
        <v>0.34975369458128081</v>
      </c>
      <c r="G13" s="24">
        <f>E13-$E$12</f>
        <v>3.4482758620689613E-2</v>
      </c>
      <c r="H13" s="38" t="s">
        <v>31</v>
      </c>
      <c r="I13" s="67">
        <v>1400</v>
      </c>
      <c r="J13" s="53">
        <f t="shared" si="3"/>
        <v>92050</v>
      </c>
      <c r="K13" s="24">
        <f t="shared" si="1"/>
        <v>0.95955384134264565</v>
      </c>
      <c r="L13" s="24">
        <f t="shared" si="5"/>
        <v>0.16209736266027308</v>
      </c>
      <c r="M13" s="24">
        <f>K13-$K$12</f>
        <v>1.4593974773272178E-2</v>
      </c>
      <c r="N13" s="73"/>
      <c r="O13" s="56">
        <f t="shared" si="2"/>
        <v>2800</v>
      </c>
      <c r="P13" s="11"/>
    </row>
    <row r="14" spans="1:16" x14ac:dyDescent="0.25">
      <c r="A14">
        <v>7</v>
      </c>
      <c r="B14" s="9"/>
      <c r="C14" s="28">
        <v>21</v>
      </c>
      <c r="D14" s="6">
        <v>130</v>
      </c>
      <c r="E14" s="24">
        <f t="shared" si="0"/>
        <v>0.64039408866995073</v>
      </c>
      <c r="F14" s="24">
        <f t="shared" si="4"/>
        <v>0.45320197044334976</v>
      </c>
      <c r="G14" s="24">
        <f t="shared" ref="G14:G22" si="6">E14-$E$12</f>
        <v>0.13793103448275856</v>
      </c>
      <c r="H14" s="38" t="s">
        <v>3</v>
      </c>
      <c r="I14" s="67">
        <v>1050</v>
      </c>
      <c r="J14" s="53">
        <f t="shared" si="3"/>
        <v>93100</v>
      </c>
      <c r="K14" s="24">
        <f t="shared" si="1"/>
        <v>0.97049932242259984</v>
      </c>
      <c r="L14" s="24">
        <f t="shared" si="5"/>
        <v>0.17304284374022727</v>
      </c>
      <c r="M14" s="24">
        <f t="shared" ref="M14:M22" si="7">K14-$K$12</f>
        <v>2.5539455853226367E-2</v>
      </c>
      <c r="N14" s="73"/>
      <c r="O14" s="56">
        <f t="shared" si="2"/>
        <v>2100</v>
      </c>
      <c r="P14" s="44"/>
    </row>
    <row r="15" spans="1:16" x14ac:dyDescent="0.25">
      <c r="A15">
        <v>8</v>
      </c>
      <c r="B15" s="9"/>
      <c r="C15" s="28">
        <v>6</v>
      </c>
      <c r="D15" s="6">
        <v>136</v>
      </c>
      <c r="E15" s="24">
        <f t="shared" si="0"/>
        <v>0.66995073891625612</v>
      </c>
      <c r="F15" s="24">
        <f t="shared" si="4"/>
        <v>0.48275862068965514</v>
      </c>
      <c r="G15" s="24">
        <f t="shared" si="6"/>
        <v>0.16748768472906395</v>
      </c>
      <c r="H15" s="38" t="s">
        <v>0</v>
      </c>
      <c r="I15" s="67">
        <v>600</v>
      </c>
      <c r="J15" s="53">
        <f t="shared" si="3"/>
        <v>93700</v>
      </c>
      <c r="K15" s="24">
        <f t="shared" si="1"/>
        <v>0.97675388303971644</v>
      </c>
      <c r="L15" s="24">
        <f t="shared" si="5"/>
        <v>0.17929740435734387</v>
      </c>
      <c r="M15" s="24">
        <f t="shared" si="7"/>
        <v>3.1794016470342967E-2</v>
      </c>
      <c r="N15" s="73"/>
      <c r="O15" s="56">
        <f t="shared" si="2"/>
        <v>1200</v>
      </c>
      <c r="P15" s="44"/>
    </row>
    <row r="16" spans="1:16" x14ac:dyDescent="0.25">
      <c r="A16">
        <v>9</v>
      </c>
      <c r="B16" s="9"/>
      <c r="C16" s="28">
        <v>6</v>
      </c>
      <c r="D16" s="6">
        <v>142</v>
      </c>
      <c r="E16" s="24">
        <f t="shared" si="0"/>
        <v>0.69950738916256161</v>
      </c>
      <c r="F16" s="24">
        <f t="shared" si="4"/>
        <v>0.51231527093596063</v>
      </c>
      <c r="G16" s="24">
        <f t="shared" si="6"/>
        <v>0.19704433497536944</v>
      </c>
      <c r="H16" s="38" t="s">
        <v>4</v>
      </c>
      <c r="I16" s="67">
        <v>600</v>
      </c>
      <c r="J16" s="53">
        <f t="shared" si="3"/>
        <v>94300</v>
      </c>
      <c r="K16" s="24">
        <f t="shared" si="1"/>
        <v>0.98300844365683315</v>
      </c>
      <c r="L16" s="24">
        <f t="shared" si="5"/>
        <v>0.18555196497446058</v>
      </c>
      <c r="M16" s="24">
        <f t="shared" si="7"/>
        <v>3.8048577087459678E-2</v>
      </c>
      <c r="N16" s="73"/>
      <c r="O16" s="56">
        <f t="shared" si="2"/>
        <v>1200</v>
      </c>
      <c r="P16" s="44"/>
    </row>
    <row r="17" spans="1:16" x14ac:dyDescent="0.25">
      <c r="A17">
        <v>10</v>
      </c>
      <c r="B17" s="9"/>
      <c r="C17" s="28">
        <v>10</v>
      </c>
      <c r="D17" s="6">
        <v>152</v>
      </c>
      <c r="E17" s="24">
        <f t="shared" si="0"/>
        <v>0.74876847290640391</v>
      </c>
      <c r="F17" s="24">
        <f t="shared" si="4"/>
        <v>0.56157635467980294</v>
      </c>
      <c r="G17" s="24">
        <f t="shared" si="6"/>
        <v>0.24630541871921174</v>
      </c>
      <c r="H17" s="38" t="s">
        <v>1</v>
      </c>
      <c r="I17" s="67">
        <v>500</v>
      </c>
      <c r="J17" s="53">
        <f t="shared" si="3"/>
        <v>94800</v>
      </c>
      <c r="K17" s="24">
        <f t="shared" si="1"/>
        <v>0.98822057750443026</v>
      </c>
      <c r="L17" s="24">
        <f t="shared" si="5"/>
        <v>0.19076409882205769</v>
      </c>
      <c r="M17" s="24">
        <f t="shared" si="7"/>
        <v>4.326071093505679E-2</v>
      </c>
      <c r="N17" s="73"/>
      <c r="O17" s="56">
        <f t="shared" si="2"/>
        <v>1000</v>
      </c>
      <c r="P17" s="44"/>
    </row>
    <row r="18" spans="1:16" x14ac:dyDescent="0.25">
      <c r="A18">
        <v>11</v>
      </c>
      <c r="B18" s="9"/>
      <c r="C18" s="28">
        <v>22</v>
      </c>
      <c r="D18" s="6">
        <v>174</v>
      </c>
      <c r="E18" s="24">
        <f t="shared" si="0"/>
        <v>0.8571428571428571</v>
      </c>
      <c r="F18" s="24">
        <f t="shared" si="4"/>
        <v>0.66995073891625612</v>
      </c>
      <c r="G18" s="24">
        <f t="shared" si="6"/>
        <v>0.35467980295566492</v>
      </c>
      <c r="H18" s="38" t="s">
        <v>19</v>
      </c>
      <c r="I18" s="67">
        <v>440</v>
      </c>
      <c r="J18" s="53">
        <f t="shared" si="3"/>
        <v>95240</v>
      </c>
      <c r="K18" s="24">
        <f t="shared" si="1"/>
        <v>0.99280725529031588</v>
      </c>
      <c r="L18" s="24">
        <f t="shared" si="5"/>
        <v>0.19535077660794331</v>
      </c>
      <c r="M18" s="24">
        <f t="shared" si="7"/>
        <v>4.7847388720942408E-2</v>
      </c>
      <c r="N18" s="73"/>
      <c r="O18" s="56">
        <f t="shared" si="2"/>
        <v>880</v>
      </c>
      <c r="P18" s="44"/>
    </row>
    <row r="19" spans="1:16" x14ac:dyDescent="0.25">
      <c r="A19">
        <v>12</v>
      </c>
      <c r="B19" s="9"/>
      <c r="C19" s="28">
        <v>8</v>
      </c>
      <c r="D19" s="6">
        <v>182</v>
      </c>
      <c r="E19" s="24">
        <f t="shared" si="0"/>
        <v>0.89655172413793105</v>
      </c>
      <c r="F19" s="24">
        <f t="shared" si="4"/>
        <v>0.70935960591133007</v>
      </c>
      <c r="G19" s="192">
        <f t="shared" si="6"/>
        <v>0.39408866995073888</v>
      </c>
      <c r="H19" s="38" t="s">
        <v>18</v>
      </c>
      <c r="I19" s="67">
        <v>400</v>
      </c>
      <c r="J19" s="53">
        <f t="shared" si="3"/>
        <v>95640</v>
      </c>
      <c r="K19" s="24">
        <f t="shared" si="1"/>
        <v>0.99697696236839362</v>
      </c>
      <c r="L19" s="24">
        <f t="shared" si="5"/>
        <v>0.19952048368602104</v>
      </c>
      <c r="M19" s="191">
        <f t="shared" si="7"/>
        <v>5.2017095799020141E-2</v>
      </c>
      <c r="N19" s="73"/>
      <c r="O19" s="56">
        <f t="shared" si="2"/>
        <v>800</v>
      </c>
      <c r="P19" s="41">
        <f>SUM(O13:O19)</f>
        <v>9980</v>
      </c>
    </row>
    <row r="20" spans="1:16" x14ac:dyDescent="0.25">
      <c r="A20">
        <v>13</v>
      </c>
      <c r="B20" s="9"/>
      <c r="C20" s="28">
        <v>8</v>
      </c>
      <c r="D20" s="6">
        <v>190</v>
      </c>
      <c r="E20" s="24">
        <f t="shared" si="0"/>
        <v>0.93596059113300489</v>
      </c>
      <c r="F20" s="24">
        <f t="shared" si="4"/>
        <v>0.74876847290640391</v>
      </c>
      <c r="G20" s="24">
        <f t="shared" si="6"/>
        <v>0.43349753694581272</v>
      </c>
      <c r="H20" s="38" t="s">
        <v>15</v>
      </c>
      <c r="I20" s="67">
        <v>160</v>
      </c>
      <c r="J20" s="53">
        <f t="shared" si="3"/>
        <v>95800</v>
      </c>
      <c r="K20" s="24">
        <f t="shared" si="1"/>
        <v>0.99864484519962471</v>
      </c>
      <c r="L20" s="24">
        <f t="shared" si="5"/>
        <v>0.20118836651725214</v>
      </c>
      <c r="M20" s="24">
        <f t="shared" si="7"/>
        <v>5.3684978630251234E-2</v>
      </c>
      <c r="N20" s="73"/>
      <c r="O20" s="56">
        <f t="shared" si="2"/>
        <v>320</v>
      </c>
      <c r="P20" s="44"/>
    </row>
    <row r="21" spans="1:16" x14ac:dyDescent="0.25">
      <c r="A21">
        <v>14</v>
      </c>
      <c r="B21" s="9"/>
      <c r="C21" s="28">
        <v>7</v>
      </c>
      <c r="D21" s="6">
        <v>197</v>
      </c>
      <c r="E21" s="24">
        <f t="shared" si="0"/>
        <v>0.97044334975369462</v>
      </c>
      <c r="F21" s="24">
        <f t="shared" si="4"/>
        <v>0.78325123152709364</v>
      </c>
      <c r="G21" s="24">
        <f t="shared" si="6"/>
        <v>0.46798029556650245</v>
      </c>
      <c r="H21" s="38" t="s">
        <v>20</v>
      </c>
      <c r="I21" s="67">
        <v>70</v>
      </c>
      <c r="J21" s="53">
        <f t="shared" si="3"/>
        <v>95870</v>
      </c>
      <c r="K21" s="24">
        <f t="shared" si="1"/>
        <v>0.99937454393828828</v>
      </c>
      <c r="L21" s="24">
        <f t="shared" si="5"/>
        <v>0.20191806525591571</v>
      </c>
      <c r="M21" s="24">
        <f t="shared" si="7"/>
        <v>5.441467736891481E-2</v>
      </c>
      <c r="N21" s="73"/>
      <c r="O21" s="56">
        <f t="shared" si="2"/>
        <v>140</v>
      </c>
      <c r="P21" s="47"/>
    </row>
    <row r="22" spans="1:16" x14ac:dyDescent="0.25">
      <c r="A22">
        <v>15</v>
      </c>
      <c r="B22" s="9"/>
      <c r="C22" s="29">
        <v>6</v>
      </c>
      <c r="D22" s="8">
        <v>203</v>
      </c>
      <c r="E22" s="40">
        <f t="shared" si="0"/>
        <v>1</v>
      </c>
      <c r="F22" s="40">
        <f t="shared" si="4"/>
        <v>0.81280788177339902</v>
      </c>
      <c r="G22" s="40">
        <f t="shared" si="6"/>
        <v>0.49753694581280783</v>
      </c>
      <c r="H22" s="39" t="s">
        <v>22</v>
      </c>
      <c r="I22" s="68">
        <v>60</v>
      </c>
      <c r="J22" s="54">
        <f t="shared" si="3"/>
        <v>95930</v>
      </c>
      <c r="K22" s="40">
        <f t="shared" si="1"/>
        <v>1</v>
      </c>
      <c r="L22" s="40">
        <f t="shared" si="5"/>
        <v>0.20254352131762743</v>
      </c>
      <c r="M22" s="40">
        <f t="shared" si="7"/>
        <v>5.5040133430626526E-2</v>
      </c>
      <c r="N22" s="74"/>
      <c r="O22" s="57">
        <f t="shared" si="2"/>
        <v>120</v>
      </c>
      <c r="P22" s="41">
        <f>SUM(O20:O22)</f>
        <v>580</v>
      </c>
    </row>
    <row r="23" spans="1:16" x14ac:dyDescent="0.25">
      <c r="B23" s="9"/>
      <c r="C23" s="30">
        <v>203</v>
      </c>
      <c r="H23" s="1"/>
      <c r="I23" s="50">
        <f>SUM(I8:I22)</f>
        <v>95930</v>
      </c>
      <c r="J23" s="12" t="s">
        <v>36</v>
      </c>
      <c r="K23" s="12"/>
      <c r="L23" s="20"/>
      <c r="M23" s="21"/>
      <c r="O23" s="193">
        <f>SUM(O8:O22)</f>
        <v>191860</v>
      </c>
      <c r="P23" s="116">
        <f>SUM(P22,P19,P12,P9)</f>
        <v>191860</v>
      </c>
    </row>
    <row r="24" spans="1:16" x14ac:dyDescent="0.25">
      <c r="I24" s="51">
        <f>I23/60</f>
        <v>1598.8333333333333</v>
      </c>
      <c r="J24" s="48" t="s">
        <v>35</v>
      </c>
    </row>
    <row r="25" spans="1:16" x14ac:dyDescent="0.25">
      <c r="D25" s="105" t="s">
        <v>47</v>
      </c>
    </row>
    <row r="26" spans="1:16" x14ac:dyDescent="0.25">
      <c r="C26" s="99" t="s">
        <v>49</v>
      </c>
      <c r="D26" s="275" t="s">
        <v>76</v>
      </c>
      <c r="E26" s="275"/>
      <c r="F26" s="275"/>
      <c r="G26" s="275"/>
      <c r="H26" s="275"/>
      <c r="I26" s="275"/>
      <c r="J26" s="275"/>
      <c r="K26" s="275"/>
      <c r="L26" s="275"/>
      <c r="M26" s="275"/>
      <c r="N26" s="275"/>
      <c r="O26" s="275"/>
      <c r="P26" s="275"/>
    </row>
    <row r="27" spans="1:16" x14ac:dyDescent="0.25">
      <c r="C27" s="99"/>
      <c r="D27" s="275"/>
      <c r="E27" s="275"/>
      <c r="F27" s="275"/>
      <c r="G27" s="275"/>
      <c r="H27" s="275"/>
      <c r="I27" s="275"/>
      <c r="J27" s="275"/>
      <c r="K27" s="275"/>
      <c r="L27" s="275"/>
      <c r="M27" s="275"/>
      <c r="N27" s="275"/>
      <c r="O27" s="275"/>
      <c r="P27" s="275"/>
    </row>
    <row r="28" spans="1:16" x14ac:dyDescent="0.25">
      <c r="C28" s="99" t="s">
        <v>50</v>
      </c>
      <c r="D28" t="s">
        <v>77</v>
      </c>
    </row>
    <row r="29" spans="1:16" x14ac:dyDescent="0.25">
      <c r="C29" s="99" t="s">
        <v>51</v>
      </c>
      <c r="D29" t="s">
        <v>79</v>
      </c>
    </row>
    <row r="30" spans="1:16" s="71" customFormat="1" ht="28.5" customHeight="1" x14ac:dyDescent="0.25">
      <c r="C30" s="117" t="s">
        <v>52</v>
      </c>
      <c r="D30" s="275" t="s">
        <v>80</v>
      </c>
      <c r="E30" s="275"/>
      <c r="F30" s="275"/>
      <c r="G30" s="275"/>
      <c r="H30" s="275"/>
      <c r="I30" s="275"/>
      <c r="J30" s="275"/>
      <c r="K30" s="275"/>
      <c r="L30" s="275"/>
      <c r="M30" s="275"/>
      <c r="N30" s="275"/>
      <c r="O30" s="275"/>
      <c r="P30" s="275"/>
    </row>
    <row r="31" spans="1:16" ht="27.75" customHeight="1" x14ac:dyDescent="0.25">
      <c r="C31" s="118" t="s">
        <v>53</v>
      </c>
      <c r="D31" s="275" t="s">
        <v>81</v>
      </c>
      <c r="E31" s="275"/>
      <c r="F31" s="275"/>
      <c r="G31" s="275"/>
      <c r="H31" s="275"/>
      <c r="I31" s="275"/>
      <c r="J31" s="275"/>
      <c r="K31" s="275"/>
      <c r="L31" s="275"/>
      <c r="M31" s="275"/>
      <c r="N31" s="275"/>
      <c r="O31" s="275"/>
      <c r="P31" s="275"/>
    </row>
    <row r="32" spans="1:16" ht="23.25" customHeight="1" x14ac:dyDescent="0.25">
      <c r="C32" s="99" t="s">
        <v>54</v>
      </c>
      <c r="D32" s="275" t="s">
        <v>82</v>
      </c>
      <c r="E32" s="275"/>
      <c r="F32" s="275"/>
      <c r="G32" s="275"/>
      <c r="H32" s="275"/>
      <c r="I32" s="275"/>
      <c r="J32" s="275"/>
      <c r="K32" s="275"/>
      <c r="L32" s="275"/>
      <c r="M32" s="275"/>
      <c r="N32" s="275"/>
      <c r="O32" s="275"/>
      <c r="P32" s="275"/>
    </row>
    <row r="33" spans="4:16" x14ac:dyDescent="0.25">
      <c r="D33" s="275"/>
      <c r="E33" s="275"/>
      <c r="F33" s="275"/>
      <c r="G33" s="275"/>
      <c r="H33" s="275"/>
      <c r="I33" s="275"/>
      <c r="J33" s="275"/>
      <c r="K33" s="275"/>
      <c r="L33" s="275"/>
      <c r="M33" s="275"/>
      <c r="N33" s="275"/>
      <c r="O33" s="275"/>
      <c r="P33" s="275"/>
    </row>
    <row r="34" spans="4:16" ht="5.25" customHeight="1" x14ac:dyDescent="0.25"/>
  </sheetData>
  <mergeCells count="12">
    <mergeCell ref="D26:P27"/>
    <mergeCell ref="D30:P30"/>
    <mergeCell ref="D31:P31"/>
    <mergeCell ref="D32:P33"/>
    <mergeCell ref="C2:M4"/>
    <mergeCell ref="O2:P2"/>
    <mergeCell ref="C6:C7"/>
    <mergeCell ref="D6:D7"/>
    <mergeCell ref="E6:G6"/>
    <mergeCell ref="H6:H7"/>
    <mergeCell ref="K6:M6"/>
    <mergeCell ref="O6:P6"/>
  </mergeCells>
  <pageMargins left="0.39370078740157483" right="0.19685039370078741" top="0.19685039370078741" bottom="0.39370078740157483" header="0.31496062992125984" footer="0.31496062992125984"/>
  <pageSetup paperSize="9" orientation="landscape" verticalDpi="0" r:id="rId1"/>
  <headerFooter>
    <oddFooter>&amp;L&amp;8 2301043&amp;C&amp;8 7-MALİYET&amp;R&amp;8&amp;F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63437-3FF1-4CF5-9519-E5FE02D740E7}">
  <dimension ref="A1:W29"/>
  <sheetViews>
    <sheetView workbookViewId="0">
      <selection activeCell="R13" sqref="R13:R22"/>
    </sheetView>
  </sheetViews>
  <sheetFormatPr defaultRowHeight="15" x14ac:dyDescent="0.25"/>
  <cols>
    <col min="1" max="1" width="3" customWidth="1"/>
    <col min="2" max="2" width="0.7109375" customWidth="1"/>
    <col min="3" max="3" width="4.5703125" customWidth="1"/>
    <col min="4" max="4" width="5.28515625" style="121" customWidth="1"/>
    <col min="5" max="7" width="5.28515625" style="121" hidden="1" customWidth="1"/>
    <col min="8" max="8" width="31.42578125" customWidth="1"/>
    <col min="9" max="9" width="5.42578125" customWidth="1"/>
    <col min="10" max="10" width="5.85546875" customWidth="1"/>
    <col min="11" max="11" width="5.5703125" customWidth="1"/>
    <col min="12" max="13" width="5.28515625" customWidth="1"/>
    <col min="14" max="14" width="0.7109375" customWidth="1"/>
    <col min="15" max="15" width="8.140625" customWidth="1"/>
    <col min="16" max="16" width="8" customWidth="1"/>
    <col min="17" max="17" width="0.7109375" customWidth="1"/>
    <col min="18" max="18" width="49.85546875" customWidth="1"/>
    <col min="19" max="19" width="1" customWidth="1"/>
  </cols>
  <sheetData>
    <row r="1" spans="1:23" ht="27" customHeight="1" x14ac:dyDescent="0.25"/>
    <row r="2" spans="1:23" ht="16.5" customHeight="1" x14ac:dyDescent="0.25">
      <c r="C2" s="356" t="s">
        <v>37</v>
      </c>
      <c r="D2" s="357"/>
      <c r="E2" s="357"/>
      <c r="F2" s="357"/>
      <c r="G2" s="357"/>
      <c r="H2" s="357"/>
      <c r="I2" s="312"/>
      <c r="J2" s="312"/>
      <c r="K2" s="312"/>
      <c r="L2" s="312"/>
      <c r="M2" s="313"/>
      <c r="O2" s="255" t="s">
        <v>27</v>
      </c>
      <c r="P2" s="256"/>
    </row>
    <row r="3" spans="1:23" ht="18.75" customHeight="1" x14ac:dyDescent="0.25">
      <c r="C3" s="358"/>
      <c r="D3" s="359"/>
      <c r="E3" s="359"/>
      <c r="F3" s="359"/>
      <c r="G3" s="359"/>
      <c r="H3" s="359"/>
      <c r="I3" s="315"/>
      <c r="J3" s="315"/>
      <c r="K3" s="315"/>
      <c r="L3" s="315"/>
      <c r="M3" s="316"/>
      <c r="O3" s="23">
        <v>20</v>
      </c>
      <c r="P3" s="23">
        <v>80</v>
      </c>
    </row>
    <row r="4" spans="1:23" ht="16.5" customHeight="1" x14ac:dyDescent="0.25">
      <c r="C4" s="360"/>
      <c r="D4" s="361"/>
      <c r="E4" s="361"/>
      <c r="F4" s="361"/>
      <c r="G4" s="361"/>
      <c r="H4" s="361"/>
      <c r="I4" s="318"/>
      <c r="J4" s="318"/>
      <c r="K4" s="318"/>
      <c r="L4" s="318"/>
      <c r="M4" s="319"/>
      <c r="O4" s="23">
        <v>30</v>
      </c>
      <c r="P4" s="23">
        <v>15</v>
      </c>
    </row>
    <row r="5" spans="1:23" ht="18.75" customHeight="1" x14ac:dyDescent="0.25">
      <c r="O5" s="23">
        <v>50</v>
      </c>
      <c r="P5" s="23">
        <v>5</v>
      </c>
      <c r="W5" s="189"/>
    </row>
    <row r="6" spans="1:23" ht="36" customHeight="1" x14ac:dyDescent="0.25">
      <c r="B6" s="10"/>
      <c r="C6" s="362" t="s">
        <v>29</v>
      </c>
      <c r="D6" s="364" t="s">
        <v>32</v>
      </c>
      <c r="E6" s="366" t="s">
        <v>43</v>
      </c>
      <c r="F6" s="367"/>
      <c r="G6" s="368"/>
      <c r="H6" s="257" t="s">
        <v>9</v>
      </c>
      <c r="I6" s="133" t="s">
        <v>33</v>
      </c>
      <c r="J6" s="134" t="s">
        <v>28</v>
      </c>
      <c r="K6" s="369" t="s">
        <v>44</v>
      </c>
      <c r="L6" s="370"/>
      <c r="M6" s="371"/>
      <c r="O6" s="372" t="s">
        <v>83</v>
      </c>
      <c r="P6" s="373"/>
    </row>
    <row r="7" spans="1:23" x14ac:dyDescent="0.25">
      <c r="B7" s="9"/>
      <c r="C7" s="363"/>
      <c r="D7" s="365"/>
      <c r="E7" s="122">
        <v>0.2</v>
      </c>
      <c r="F7" s="122">
        <v>0.3</v>
      </c>
      <c r="G7" s="122">
        <v>0.5</v>
      </c>
      <c r="H7" s="324"/>
      <c r="I7" s="135" t="s">
        <v>34</v>
      </c>
      <c r="J7" s="136" t="s">
        <v>30</v>
      </c>
      <c r="K7" s="137">
        <v>0.8</v>
      </c>
      <c r="L7" s="137">
        <v>0.15</v>
      </c>
      <c r="M7" s="137">
        <v>0.05</v>
      </c>
      <c r="O7" s="149">
        <v>2</v>
      </c>
      <c r="P7" s="150" t="s">
        <v>26</v>
      </c>
    </row>
    <row r="8" spans="1:23" x14ac:dyDescent="0.25">
      <c r="A8">
        <v>1</v>
      </c>
      <c r="B8" s="9"/>
      <c r="C8" s="161">
        <v>7</v>
      </c>
      <c r="D8" s="151">
        <v>7</v>
      </c>
      <c r="E8" s="162">
        <f>D8/$C$23</f>
        <v>3.4482758620689655E-2</v>
      </c>
      <c r="F8" s="162"/>
      <c r="G8" s="162"/>
      <c r="H8" s="163" t="s">
        <v>21</v>
      </c>
      <c r="I8" s="164">
        <v>67200</v>
      </c>
      <c r="J8" s="165">
        <f>I8</f>
        <v>67200</v>
      </c>
      <c r="K8" s="162">
        <f>J8/$I$23</f>
        <v>0.70051078911706455</v>
      </c>
      <c r="L8" s="166"/>
      <c r="M8" s="166"/>
      <c r="O8" s="167">
        <f>I8*$O$7</f>
        <v>134400</v>
      </c>
      <c r="P8" s="151"/>
      <c r="R8" s="347" t="s">
        <v>84</v>
      </c>
    </row>
    <row r="9" spans="1:23" x14ac:dyDescent="0.25">
      <c r="A9">
        <v>2</v>
      </c>
      <c r="B9" s="9"/>
      <c r="C9" s="130">
        <v>31</v>
      </c>
      <c r="D9" s="125">
        <v>38</v>
      </c>
      <c r="E9" s="127">
        <f t="shared" ref="E9:E22" si="0">D9/$C$23</f>
        <v>0.18719211822660098</v>
      </c>
      <c r="F9" s="126"/>
      <c r="G9" s="126"/>
      <c r="H9" s="132" t="s">
        <v>2</v>
      </c>
      <c r="I9" s="140">
        <v>9300</v>
      </c>
      <c r="J9" s="141">
        <f>J8+I9</f>
        <v>76500</v>
      </c>
      <c r="K9" s="142">
        <f t="shared" ref="K9:K22" si="1">J9/$I$23</f>
        <v>0.79745647868237257</v>
      </c>
      <c r="L9" s="176"/>
      <c r="M9" s="176"/>
      <c r="N9" s="74"/>
      <c r="O9" s="157">
        <f t="shared" ref="O9:O22" si="2">I9*$O$7</f>
        <v>18600</v>
      </c>
      <c r="P9" s="177">
        <f>SUM(O8:O9)</f>
        <v>153000</v>
      </c>
      <c r="R9" s="348"/>
    </row>
    <row r="10" spans="1:23" ht="15" customHeight="1" x14ac:dyDescent="0.25">
      <c r="A10">
        <v>3</v>
      </c>
      <c r="B10" s="9"/>
      <c r="C10" s="168">
        <v>22</v>
      </c>
      <c r="D10" s="169">
        <v>60</v>
      </c>
      <c r="E10" s="170">
        <f t="shared" si="0"/>
        <v>0.29556650246305421</v>
      </c>
      <c r="F10" s="170">
        <f>E10-$E$9</f>
        <v>0.10837438423645324</v>
      </c>
      <c r="G10" s="170"/>
      <c r="H10" s="171" t="s">
        <v>23</v>
      </c>
      <c r="I10" s="172">
        <v>6600</v>
      </c>
      <c r="J10" s="173">
        <f t="shared" ref="J10:J22" si="3">J9+I10</f>
        <v>83100</v>
      </c>
      <c r="K10" s="170">
        <f t="shared" si="1"/>
        <v>0.86625664547065573</v>
      </c>
      <c r="L10" s="170">
        <f>K10-$K$9</f>
        <v>6.8800166788283157E-2</v>
      </c>
      <c r="M10" s="174"/>
      <c r="N10" s="72"/>
      <c r="O10" s="175">
        <f t="shared" si="2"/>
        <v>13200</v>
      </c>
      <c r="P10" s="154"/>
      <c r="R10" s="347" t="s">
        <v>85</v>
      </c>
    </row>
    <row r="11" spans="1:23" x14ac:dyDescent="0.25">
      <c r="A11">
        <v>4</v>
      </c>
      <c r="B11" s="9"/>
      <c r="C11" s="178">
        <v>25</v>
      </c>
      <c r="D11" s="179">
        <v>85</v>
      </c>
      <c r="E11" s="180">
        <f t="shared" si="0"/>
        <v>0.41871921182266009</v>
      </c>
      <c r="F11" s="180">
        <f t="shared" ref="F11:F22" si="4">E11-$E$9</f>
        <v>0.23152709359605911</v>
      </c>
      <c r="G11" s="180"/>
      <c r="H11" s="181" t="s">
        <v>17</v>
      </c>
      <c r="I11" s="182">
        <v>5000</v>
      </c>
      <c r="J11" s="183">
        <f t="shared" si="3"/>
        <v>88100</v>
      </c>
      <c r="K11" s="180">
        <f t="shared" si="1"/>
        <v>0.91837798394662773</v>
      </c>
      <c r="L11" s="180">
        <f t="shared" ref="L11:L22" si="5">K11-$K$9</f>
        <v>0.12092150526425516</v>
      </c>
      <c r="M11" s="184"/>
      <c r="N11" s="185"/>
      <c r="O11" s="186">
        <f t="shared" si="2"/>
        <v>10000</v>
      </c>
      <c r="P11" s="154"/>
      <c r="R11" s="354"/>
    </row>
    <row r="12" spans="1:23" ht="15" customHeight="1" x14ac:dyDescent="0.25">
      <c r="A12">
        <v>5</v>
      </c>
      <c r="B12" s="9"/>
      <c r="C12" s="129">
        <v>17</v>
      </c>
      <c r="D12" s="125">
        <v>102</v>
      </c>
      <c r="E12" s="126">
        <f t="shared" si="0"/>
        <v>0.50246305418719217</v>
      </c>
      <c r="F12" s="127">
        <f t="shared" si="4"/>
        <v>0.31527093596059119</v>
      </c>
      <c r="G12" s="126"/>
      <c r="H12" s="132" t="s">
        <v>16</v>
      </c>
      <c r="I12" s="140">
        <v>2550</v>
      </c>
      <c r="J12" s="141">
        <f t="shared" si="3"/>
        <v>90650</v>
      </c>
      <c r="K12" s="126">
        <f t="shared" si="1"/>
        <v>0.94495986656937347</v>
      </c>
      <c r="L12" s="142">
        <f t="shared" si="5"/>
        <v>0.1475033878870009</v>
      </c>
      <c r="M12" s="176"/>
      <c r="N12" s="74"/>
      <c r="O12" s="157">
        <f t="shared" si="2"/>
        <v>5100</v>
      </c>
      <c r="P12" s="177">
        <f>SUM(O10:O12)</f>
        <v>28300</v>
      </c>
      <c r="R12" s="355"/>
    </row>
    <row r="13" spans="1:23" x14ac:dyDescent="0.25">
      <c r="A13">
        <v>6</v>
      </c>
      <c r="B13" s="9"/>
      <c r="C13" s="168">
        <v>7</v>
      </c>
      <c r="D13" s="169">
        <v>109</v>
      </c>
      <c r="E13" s="170">
        <f t="shared" si="0"/>
        <v>0.53694581280788178</v>
      </c>
      <c r="F13" s="170">
        <f t="shared" si="4"/>
        <v>0.34975369458128081</v>
      </c>
      <c r="G13" s="170">
        <f>E13-$E$12</f>
        <v>3.4482758620689613E-2</v>
      </c>
      <c r="H13" s="171" t="s">
        <v>31</v>
      </c>
      <c r="I13" s="172">
        <v>1400</v>
      </c>
      <c r="J13" s="173">
        <f t="shared" si="3"/>
        <v>92050</v>
      </c>
      <c r="K13" s="170">
        <f t="shared" si="1"/>
        <v>0.95955384134264565</v>
      </c>
      <c r="L13" s="170">
        <f t="shared" si="5"/>
        <v>0.16209736266027308</v>
      </c>
      <c r="M13" s="170">
        <f>K13-$K$12</f>
        <v>1.4593974773272178E-2</v>
      </c>
      <c r="N13" s="72"/>
      <c r="O13" s="175">
        <f t="shared" si="2"/>
        <v>2800</v>
      </c>
      <c r="P13" s="155"/>
      <c r="R13" s="349" t="s">
        <v>86</v>
      </c>
    </row>
    <row r="14" spans="1:23" ht="15" customHeight="1" x14ac:dyDescent="0.25">
      <c r="A14">
        <v>7</v>
      </c>
      <c r="B14" s="9"/>
      <c r="C14" s="128">
        <v>21</v>
      </c>
      <c r="D14" s="123">
        <v>130</v>
      </c>
      <c r="E14" s="124">
        <f t="shared" si="0"/>
        <v>0.64039408866995073</v>
      </c>
      <c r="F14" s="124">
        <f t="shared" si="4"/>
        <v>0.45320197044334976</v>
      </c>
      <c r="G14" s="124">
        <f t="shared" ref="G14:G22" si="6">E14-$E$12</f>
        <v>0.13793103448275856</v>
      </c>
      <c r="H14" s="131" t="s">
        <v>3</v>
      </c>
      <c r="I14" s="138">
        <v>1050</v>
      </c>
      <c r="J14" s="139">
        <f t="shared" si="3"/>
        <v>93100</v>
      </c>
      <c r="K14" s="124">
        <f t="shared" si="1"/>
        <v>0.97049932242259984</v>
      </c>
      <c r="L14" s="124">
        <f t="shared" si="5"/>
        <v>0.17304284374022727</v>
      </c>
      <c r="M14" s="124">
        <f t="shared" ref="M14:M22" si="7">K14-$K$12</f>
        <v>2.5539455853226367E-2</v>
      </c>
      <c r="N14" s="73"/>
      <c r="O14" s="152">
        <f t="shared" si="2"/>
        <v>2100</v>
      </c>
      <c r="P14" s="155"/>
      <c r="R14" s="350"/>
      <c r="V14" s="97"/>
    </row>
    <row r="15" spans="1:23" x14ac:dyDescent="0.25">
      <c r="A15">
        <v>8</v>
      </c>
      <c r="B15" s="9"/>
      <c r="C15" s="128">
        <v>6</v>
      </c>
      <c r="D15" s="123">
        <v>136</v>
      </c>
      <c r="E15" s="124">
        <f t="shared" si="0"/>
        <v>0.66995073891625612</v>
      </c>
      <c r="F15" s="124">
        <f t="shared" si="4"/>
        <v>0.48275862068965514</v>
      </c>
      <c r="G15" s="124">
        <f t="shared" si="6"/>
        <v>0.16748768472906395</v>
      </c>
      <c r="H15" s="131" t="s">
        <v>0</v>
      </c>
      <c r="I15" s="138">
        <v>600</v>
      </c>
      <c r="J15" s="139">
        <f t="shared" si="3"/>
        <v>93700</v>
      </c>
      <c r="K15" s="124">
        <f t="shared" si="1"/>
        <v>0.97675388303971644</v>
      </c>
      <c r="L15" s="124">
        <f t="shared" si="5"/>
        <v>0.17929740435734387</v>
      </c>
      <c r="M15" s="124">
        <f t="shared" si="7"/>
        <v>3.1794016470342967E-2</v>
      </c>
      <c r="N15" s="73"/>
      <c r="O15" s="152">
        <f t="shared" si="2"/>
        <v>1200</v>
      </c>
      <c r="P15" s="155"/>
      <c r="R15" s="350"/>
    </row>
    <row r="16" spans="1:23" x14ac:dyDescent="0.25">
      <c r="A16">
        <v>9</v>
      </c>
      <c r="B16" s="9"/>
      <c r="C16" s="128">
        <v>6</v>
      </c>
      <c r="D16" s="123">
        <v>142</v>
      </c>
      <c r="E16" s="124">
        <f t="shared" si="0"/>
        <v>0.69950738916256161</v>
      </c>
      <c r="F16" s="124">
        <f t="shared" si="4"/>
        <v>0.51231527093596063</v>
      </c>
      <c r="G16" s="124">
        <f t="shared" si="6"/>
        <v>0.19704433497536944</v>
      </c>
      <c r="H16" s="131" t="s">
        <v>4</v>
      </c>
      <c r="I16" s="138">
        <v>600</v>
      </c>
      <c r="J16" s="139">
        <f t="shared" si="3"/>
        <v>94300</v>
      </c>
      <c r="K16" s="124">
        <f t="shared" si="1"/>
        <v>0.98300844365683315</v>
      </c>
      <c r="L16" s="124">
        <f t="shared" si="5"/>
        <v>0.18555196497446058</v>
      </c>
      <c r="M16" s="124">
        <f t="shared" si="7"/>
        <v>3.8048577087459678E-2</v>
      </c>
      <c r="N16" s="73"/>
      <c r="O16" s="152">
        <f t="shared" si="2"/>
        <v>1200</v>
      </c>
      <c r="P16" s="155"/>
      <c r="R16" s="350"/>
    </row>
    <row r="17" spans="1:18" x14ac:dyDescent="0.25">
      <c r="A17">
        <v>10</v>
      </c>
      <c r="B17" s="9"/>
      <c r="C17" s="128">
        <v>10</v>
      </c>
      <c r="D17" s="123">
        <v>152</v>
      </c>
      <c r="E17" s="124">
        <f t="shared" si="0"/>
        <v>0.74876847290640391</v>
      </c>
      <c r="F17" s="124">
        <f t="shared" si="4"/>
        <v>0.56157635467980294</v>
      </c>
      <c r="G17" s="124">
        <f t="shared" si="6"/>
        <v>0.24630541871921174</v>
      </c>
      <c r="H17" s="131" t="s">
        <v>1</v>
      </c>
      <c r="I17" s="138">
        <v>500</v>
      </c>
      <c r="J17" s="139">
        <f t="shared" si="3"/>
        <v>94800</v>
      </c>
      <c r="K17" s="124">
        <f t="shared" si="1"/>
        <v>0.98822057750443026</v>
      </c>
      <c r="L17" s="124">
        <f t="shared" si="5"/>
        <v>0.19076409882205769</v>
      </c>
      <c r="M17" s="124">
        <f t="shared" si="7"/>
        <v>4.326071093505679E-2</v>
      </c>
      <c r="N17" s="73"/>
      <c r="O17" s="152">
        <f t="shared" si="2"/>
        <v>1000</v>
      </c>
      <c r="P17" s="155"/>
      <c r="R17" s="350"/>
    </row>
    <row r="18" spans="1:18" x14ac:dyDescent="0.25">
      <c r="A18">
        <v>11</v>
      </c>
      <c r="B18" s="9"/>
      <c r="C18" s="128">
        <v>22</v>
      </c>
      <c r="D18" s="123">
        <v>174</v>
      </c>
      <c r="E18" s="124">
        <f t="shared" si="0"/>
        <v>0.8571428571428571</v>
      </c>
      <c r="F18" s="124">
        <f t="shared" si="4"/>
        <v>0.66995073891625612</v>
      </c>
      <c r="G18" s="124">
        <f t="shared" si="6"/>
        <v>0.35467980295566492</v>
      </c>
      <c r="H18" s="131" t="s">
        <v>19</v>
      </c>
      <c r="I18" s="138">
        <v>440</v>
      </c>
      <c r="J18" s="139">
        <f t="shared" si="3"/>
        <v>95240</v>
      </c>
      <c r="K18" s="124">
        <f t="shared" si="1"/>
        <v>0.99280725529031588</v>
      </c>
      <c r="L18" s="124">
        <f t="shared" si="5"/>
        <v>0.19535077660794331</v>
      </c>
      <c r="M18" s="124">
        <f t="shared" si="7"/>
        <v>4.7847388720942408E-2</v>
      </c>
      <c r="N18" s="73"/>
      <c r="O18" s="152">
        <f t="shared" si="2"/>
        <v>880</v>
      </c>
      <c r="P18" s="155"/>
      <c r="R18" s="350"/>
    </row>
    <row r="19" spans="1:18" x14ac:dyDescent="0.25">
      <c r="A19">
        <v>12</v>
      </c>
      <c r="B19" s="9"/>
      <c r="C19" s="128">
        <v>8</v>
      </c>
      <c r="D19" s="123">
        <v>182</v>
      </c>
      <c r="E19" s="124">
        <f t="shared" si="0"/>
        <v>0.89655172413793105</v>
      </c>
      <c r="F19" s="124">
        <f t="shared" si="4"/>
        <v>0.70935960591133007</v>
      </c>
      <c r="G19" s="124">
        <f t="shared" si="6"/>
        <v>0.39408866995073888</v>
      </c>
      <c r="H19" s="131" t="s">
        <v>18</v>
      </c>
      <c r="I19" s="138">
        <v>400</v>
      </c>
      <c r="J19" s="139">
        <f t="shared" si="3"/>
        <v>95640</v>
      </c>
      <c r="K19" s="124">
        <f t="shared" si="1"/>
        <v>0.99697696236839362</v>
      </c>
      <c r="L19" s="124">
        <f t="shared" si="5"/>
        <v>0.19952048368602104</v>
      </c>
      <c r="M19" s="200">
        <f t="shared" si="7"/>
        <v>5.2017095799020141E-2</v>
      </c>
      <c r="N19" s="73"/>
      <c r="O19" s="152">
        <f t="shared" si="2"/>
        <v>800</v>
      </c>
      <c r="P19" s="155"/>
      <c r="R19" s="350"/>
    </row>
    <row r="20" spans="1:18" x14ac:dyDescent="0.25">
      <c r="A20">
        <v>13</v>
      </c>
      <c r="B20" s="9"/>
      <c r="C20" s="128">
        <v>8</v>
      </c>
      <c r="D20" s="123">
        <v>190</v>
      </c>
      <c r="E20" s="124">
        <f t="shared" si="0"/>
        <v>0.93596059113300489</v>
      </c>
      <c r="F20" s="124">
        <f t="shared" si="4"/>
        <v>0.74876847290640391</v>
      </c>
      <c r="G20" s="124">
        <f t="shared" si="6"/>
        <v>0.43349753694581272</v>
      </c>
      <c r="H20" s="131" t="s">
        <v>15</v>
      </c>
      <c r="I20" s="138">
        <v>160</v>
      </c>
      <c r="J20" s="139">
        <f t="shared" si="3"/>
        <v>95800</v>
      </c>
      <c r="K20" s="124">
        <f t="shared" si="1"/>
        <v>0.99864484519962471</v>
      </c>
      <c r="L20" s="124">
        <f t="shared" si="5"/>
        <v>0.20118836651725214</v>
      </c>
      <c r="M20" s="124">
        <f t="shared" si="7"/>
        <v>5.3684978630251234E-2</v>
      </c>
      <c r="N20" s="73"/>
      <c r="O20" s="152">
        <f t="shared" si="2"/>
        <v>320</v>
      </c>
      <c r="P20" s="155"/>
      <c r="R20" s="350"/>
    </row>
    <row r="21" spans="1:18" x14ac:dyDescent="0.25">
      <c r="A21">
        <v>14</v>
      </c>
      <c r="B21" s="9"/>
      <c r="C21" s="128">
        <v>7</v>
      </c>
      <c r="D21" s="123">
        <v>197</v>
      </c>
      <c r="E21" s="124">
        <f t="shared" si="0"/>
        <v>0.97044334975369462</v>
      </c>
      <c r="F21" s="124">
        <f t="shared" si="4"/>
        <v>0.78325123152709364</v>
      </c>
      <c r="G21" s="124">
        <f t="shared" si="6"/>
        <v>0.46798029556650245</v>
      </c>
      <c r="H21" s="131" t="s">
        <v>20</v>
      </c>
      <c r="I21" s="138">
        <v>70</v>
      </c>
      <c r="J21" s="139">
        <f t="shared" si="3"/>
        <v>95870</v>
      </c>
      <c r="K21" s="124">
        <f t="shared" si="1"/>
        <v>0.99937454393828828</v>
      </c>
      <c r="L21" s="124">
        <f t="shared" si="5"/>
        <v>0.20191806525591571</v>
      </c>
      <c r="M21" s="124">
        <f t="shared" si="7"/>
        <v>5.441467736891481E-2</v>
      </c>
      <c r="N21" s="73"/>
      <c r="O21" s="152">
        <f t="shared" si="2"/>
        <v>140</v>
      </c>
      <c r="P21" s="156"/>
      <c r="R21" s="350"/>
    </row>
    <row r="22" spans="1:18" x14ac:dyDescent="0.25">
      <c r="A22">
        <v>15</v>
      </c>
      <c r="B22" s="9"/>
      <c r="C22" s="129">
        <v>6</v>
      </c>
      <c r="D22" s="125">
        <v>203</v>
      </c>
      <c r="E22" s="126">
        <f t="shared" si="0"/>
        <v>1</v>
      </c>
      <c r="F22" s="126">
        <f t="shared" si="4"/>
        <v>0.81280788177339902</v>
      </c>
      <c r="G22" s="127">
        <f t="shared" si="6"/>
        <v>0.49753694581280783</v>
      </c>
      <c r="H22" s="132" t="s">
        <v>22</v>
      </c>
      <c r="I22" s="140">
        <v>60</v>
      </c>
      <c r="J22" s="141">
        <f t="shared" si="3"/>
        <v>95930</v>
      </c>
      <c r="K22" s="159">
        <f t="shared" si="1"/>
        <v>1</v>
      </c>
      <c r="L22" s="126">
        <f t="shared" si="5"/>
        <v>0.20254352131762743</v>
      </c>
      <c r="M22" s="126">
        <f t="shared" si="7"/>
        <v>5.5040133430626526E-2</v>
      </c>
      <c r="N22" s="74"/>
      <c r="O22" s="157">
        <f t="shared" si="2"/>
        <v>120</v>
      </c>
      <c r="P22" s="153">
        <f>SUM(O13:O21)</f>
        <v>10440</v>
      </c>
      <c r="R22" s="351"/>
    </row>
    <row r="23" spans="1:18" x14ac:dyDescent="0.25">
      <c r="B23" s="9"/>
      <c r="C23" s="130">
        <v>203</v>
      </c>
      <c r="H23" s="1"/>
      <c r="I23" s="143">
        <f>SUM(I8:I22)</f>
        <v>95930</v>
      </c>
      <c r="J23" s="144" t="s">
        <v>36</v>
      </c>
      <c r="K23" s="144"/>
      <c r="L23" s="145"/>
      <c r="M23" s="146"/>
      <c r="O23" s="121"/>
      <c r="P23" s="158">
        <f>SUM(P22,P12,P9)</f>
        <v>191740</v>
      </c>
      <c r="R23" s="160"/>
    </row>
    <row r="24" spans="1:18" x14ac:dyDescent="0.25">
      <c r="I24" s="147">
        <f>I23/60</f>
        <v>1598.8333333333333</v>
      </c>
      <c r="J24" s="148" t="s">
        <v>35</v>
      </c>
      <c r="K24" s="121"/>
      <c r="L24" s="121"/>
      <c r="M24" s="121"/>
    </row>
    <row r="25" spans="1:18" x14ac:dyDescent="0.25">
      <c r="D25" s="120" t="s">
        <v>47</v>
      </c>
      <c r="E25" s="119"/>
      <c r="F25" s="119"/>
      <c r="G25" s="119"/>
      <c r="H25" s="119"/>
      <c r="I25" s="119"/>
      <c r="J25" s="119"/>
      <c r="K25" s="119"/>
      <c r="L25" s="119"/>
      <c r="M25" s="119"/>
      <c r="N25" s="119"/>
      <c r="O25" s="119"/>
      <c r="P25" s="119"/>
      <c r="Q25" s="119"/>
      <c r="R25" s="187"/>
    </row>
    <row r="26" spans="1:18" ht="31.5" customHeight="1" x14ac:dyDescent="0.25">
      <c r="C26" s="99" t="s">
        <v>49</v>
      </c>
      <c r="D26" s="352" t="s">
        <v>87</v>
      </c>
      <c r="E26" s="352"/>
      <c r="F26" s="352"/>
      <c r="G26" s="352"/>
      <c r="H26" s="352"/>
      <c r="I26" s="352"/>
      <c r="J26" s="352"/>
      <c r="K26" s="352"/>
      <c r="L26" s="352"/>
      <c r="M26" s="352"/>
      <c r="N26" s="352"/>
      <c r="O26" s="352"/>
      <c r="P26" s="352"/>
      <c r="Q26" s="352"/>
      <c r="R26" s="352"/>
    </row>
    <row r="27" spans="1:18" ht="23.25" customHeight="1" x14ac:dyDescent="0.25">
      <c r="C27" s="99" t="s">
        <v>50</v>
      </c>
      <c r="D27" s="352" t="s">
        <v>88</v>
      </c>
      <c r="E27" s="352"/>
      <c r="F27" s="352"/>
      <c r="G27" s="352"/>
      <c r="H27" s="352"/>
      <c r="I27" s="352"/>
      <c r="J27" s="352"/>
      <c r="K27" s="352"/>
      <c r="L27" s="352"/>
      <c r="M27" s="352"/>
      <c r="N27" s="352"/>
      <c r="O27" s="352"/>
      <c r="P27" s="352"/>
      <c r="Q27" s="352"/>
      <c r="R27" s="352"/>
    </row>
    <row r="28" spans="1:18" ht="23.25" customHeight="1" x14ac:dyDescent="0.25">
      <c r="C28" s="99" t="s">
        <v>51</v>
      </c>
      <c r="D28" s="188" t="s">
        <v>89</v>
      </c>
      <c r="E28" s="119"/>
      <c r="F28" s="119"/>
      <c r="G28" s="119"/>
      <c r="H28" s="119"/>
      <c r="I28" s="119"/>
      <c r="J28" s="119"/>
      <c r="K28" s="119"/>
      <c r="L28" s="119"/>
      <c r="M28" s="119"/>
      <c r="N28" s="119"/>
      <c r="O28" s="119"/>
      <c r="P28" s="119"/>
      <c r="Q28" s="119"/>
      <c r="R28" s="119"/>
    </row>
    <row r="29" spans="1:18" s="71" customFormat="1" ht="23.25" customHeight="1" x14ac:dyDescent="0.25">
      <c r="C29" s="117" t="s">
        <v>52</v>
      </c>
      <c r="D29" s="353" t="s">
        <v>90</v>
      </c>
      <c r="E29" s="353"/>
      <c r="F29" s="353"/>
      <c r="G29" s="353"/>
      <c r="H29" s="353"/>
      <c r="I29" s="353"/>
      <c r="J29" s="353"/>
      <c r="K29" s="353"/>
      <c r="L29" s="353"/>
      <c r="M29" s="353"/>
      <c r="N29" s="353"/>
      <c r="O29" s="353"/>
      <c r="P29" s="353"/>
      <c r="Q29" s="353"/>
      <c r="R29" s="353"/>
    </row>
  </sheetData>
  <mergeCells count="14">
    <mergeCell ref="C2:M4"/>
    <mergeCell ref="O2:P2"/>
    <mergeCell ref="C6:C7"/>
    <mergeCell ref="D6:D7"/>
    <mergeCell ref="E6:G6"/>
    <mergeCell ref="H6:H7"/>
    <mergeCell ref="K6:M6"/>
    <mergeCell ref="O6:P6"/>
    <mergeCell ref="R8:R9"/>
    <mergeCell ref="R13:R22"/>
    <mergeCell ref="D26:R26"/>
    <mergeCell ref="D27:R27"/>
    <mergeCell ref="D29:R29"/>
    <mergeCell ref="R10:R12"/>
  </mergeCells>
  <printOptions headings="1"/>
  <pageMargins left="0" right="0" top="0" bottom="0.19685039370078741" header="0.31496062992125984" footer="0.19685039370078741"/>
  <pageSetup paperSize="9" orientation="landscape" verticalDpi="0" r:id="rId1"/>
  <headerFooter>
    <oddFooter>&amp;L&amp;8 2301043&amp;C&amp;8 8-Alınacak önlemler&amp;R&amp;8&amp;F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12</vt:i4>
      </vt:variant>
    </vt:vector>
  </HeadingPairs>
  <TitlesOfParts>
    <vt:vector size="12" baseType="lpstr">
      <vt:lpstr>Görsel 9A-1</vt:lpstr>
      <vt:lpstr>Görsel 9A-2</vt:lpstr>
      <vt:lpstr>Görsel 9A-3</vt:lpstr>
      <vt:lpstr>Görsel 9A-4</vt:lpstr>
      <vt:lpstr>Görsel 9A-5</vt:lpstr>
      <vt:lpstr>Görsel 9A-6</vt:lpstr>
      <vt:lpstr>Görsel 9A-7</vt:lpstr>
      <vt:lpstr>Görsel 9A-8</vt:lpstr>
      <vt:lpstr>Görsel 9A-9</vt:lpstr>
      <vt:lpstr>Görsel 9A-10-11</vt:lpstr>
      <vt:lpstr>Görsel 9A-12-13</vt:lpstr>
      <vt:lpstr>Görsel 9A-14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Nurdoğan İnci</dc:creator>
  <cp:lastModifiedBy>Nurdoğan İnci</cp:lastModifiedBy>
  <cp:lastPrinted>2024-01-26T11:40:06Z</cp:lastPrinted>
  <dcterms:created xsi:type="dcterms:W3CDTF">2015-09-27T17:51:25Z</dcterms:created>
  <dcterms:modified xsi:type="dcterms:W3CDTF">2024-08-10T07:16:11Z</dcterms:modified>
</cp:coreProperties>
</file>